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820" windowWidth="19320" windowHeight="6270" tabRatio="813" activeTab="0"/>
  </bookViews>
  <sheets>
    <sheet name="Índice" sheetId="1" r:id="rId1"/>
    <sheet name="Total" sheetId="2" r:id="rId2"/>
    <sheet name="T. Hombres" sheetId="3" r:id="rId3"/>
    <sheet name="T. Mujeres" sheetId="4" r:id="rId4"/>
    <sheet name="Madrid 1528" sheetId="5" r:id="rId5"/>
    <sheet name="Madrid 1591" sheetId="6" r:id="rId6"/>
    <sheet name="Madrid 1646" sheetId="7" r:id="rId7"/>
    <sheet name="Madrid 1723" sheetId="8" r:id="rId8"/>
    <sheet name="Madrid 1768" sheetId="9" r:id="rId9"/>
    <sheet name="Madrid 1787" sheetId="10" r:id="rId10"/>
    <sheet name="Madrid 1857" sheetId="11" r:id="rId11"/>
    <sheet name="Madrid 1860" sheetId="12" r:id="rId12"/>
    <sheet name="Madrid 1877" sheetId="13" r:id="rId13"/>
    <sheet name="Madrid 1887" sheetId="14" r:id="rId14"/>
    <sheet name="Madrid 1897" sheetId="15" r:id="rId15"/>
    <sheet name="Madrid 1900" sheetId="16" r:id="rId16"/>
  </sheets>
  <definedNames/>
  <calcPr fullCalcOnLoad="1"/>
</workbook>
</file>

<file path=xl/sharedStrings.xml><?xml version="1.0" encoding="utf-8"?>
<sst xmlns="http://schemas.openxmlformats.org/spreadsheetml/2006/main" count="1615" uniqueCount="508">
  <si>
    <t>0014</t>
  </si>
  <si>
    <t>Acebeda (La)</t>
  </si>
  <si>
    <t>0029</t>
  </si>
  <si>
    <t>Ajalvir</t>
  </si>
  <si>
    <t>0035</t>
  </si>
  <si>
    <t>Alameda del Valle</t>
  </si>
  <si>
    <t>0040</t>
  </si>
  <si>
    <t>Álamo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</si>
  <si>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</si>
  <si>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</si>
  <si>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</si>
  <si>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</si>
  <si>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</si>
  <si>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</si>
  <si>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</si>
  <si>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</si>
  <si>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</si>
  <si>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</si>
  <si>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</si>
  <si>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</si>
  <si>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</si>
  <si>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</si>
  <si>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</si>
  <si>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0133</t>
  </si>
  <si>
    <t>Aranjuez</t>
  </si>
  <si>
    <t>0148</t>
  </si>
  <si>
    <t>Arganda del Rey</t>
  </si>
  <si>
    <t>0151</t>
  </si>
  <si>
    <t>Arroyomolinos</t>
  </si>
  <si>
    <t>0164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</si>
  <si>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</si>
  <si>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</si>
  <si>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</si>
  <si>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</si>
  <si>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</si>
  <si>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</si>
  <si>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</si>
  <si>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</si>
  <si>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</si>
  <si>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</si>
  <si>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</si>
  <si>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</si>
  <si>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</si>
  <si>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</si>
  <si>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</si>
  <si>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</si>
  <si>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</si>
  <si>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</si>
  <si>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</si>
  <si>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</si>
  <si>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</si>
  <si>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</si>
  <si>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</si>
  <si>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</si>
  <si>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</si>
  <si>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</si>
  <si>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</si>
  <si>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</si>
  <si>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</si>
  <si>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</si>
  <si>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</si>
  <si>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</si>
  <si>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</si>
  <si>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</si>
  <si>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</si>
  <si>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0357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</si>
  <si>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</si>
  <si>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</si>
  <si>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</si>
  <si>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</si>
  <si>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</si>
  <si>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</si>
  <si>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</si>
  <si>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</si>
  <si>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0409</t>
  </si>
  <si>
    <t>Ciempozuelos</t>
  </si>
  <si>
    <t>0416</t>
  </si>
  <si>
    <t>Cobeña</t>
  </si>
  <si>
    <t>0437</t>
  </si>
  <si>
    <t>0421</t>
  </si>
  <si>
    <t>Colmenar del Arroyo</t>
  </si>
  <si>
    <t>0455</t>
  </si>
  <si>
    <t>Colmenar Viejo</t>
  </si>
  <si>
    <t>0442</t>
  </si>
  <si>
    <t>Colmenarejo</t>
  </si>
  <si>
    <t>0468</t>
  </si>
  <si>
    <t>0474</t>
  </si>
  <si>
    <t>Collado Villalba</t>
  </si>
  <si>
    <t>0480</t>
  </si>
  <si>
    <t>0493</t>
  </si>
  <si>
    <t>Coslada</t>
  </si>
  <si>
    <t>0506</t>
  </si>
  <si>
    <t>Cubas de la Sagra</t>
  </si>
  <si>
    <t>0513</t>
  </si>
  <si>
    <t>Chapinería</t>
  </si>
  <si>
    <t>0528</t>
  </si>
  <si>
    <t>Chinchón</t>
  </si>
  <si>
    <t>0534</t>
  </si>
  <si>
    <t>Daganzo de Arriba</t>
  </si>
  <si>
    <t>0549</t>
  </si>
  <si>
    <t>Escorial (El)</t>
  </si>
  <si>
    <t>0552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</si>
  <si>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</si>
  <si>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</si>
  <si>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</si>
  <si>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</si>
  <si>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</si>
  <si>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</si>
  <si>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</si>
  <si>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</si>
  <si>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</si>
  <si>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</si>
  <si>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</si>
  <si>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</si>
  <si>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</si>
  <si>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</si>
  <si>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</si>
  <si>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</si>
  <si>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</si>
  <si>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</si>
  <si>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</si>
  <si>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</si>
  <si>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</si>
  <si>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</si>
  <si>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</si>
  <si>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</si>
  <si>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</si>
  <si>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</si>
  <si>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</si>
  <si>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</si>
  <si>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</si>
  <si>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</si>
  <si>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</si>
  <si>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</si>
  <si>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</si>
  <si>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</si>
  <si>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</si>
  <si>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</si>
  <si>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</si>
  <si>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</si>
  <si>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</si>
  <si>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</si>
  <si>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</si>
  <si>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</si>
  <si>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0783</t>
  </si>
  <si>
    <t>Madarcos</t>
  </si>
  <si>
    <t>0796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</si>
  <si>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</si>
  <si>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</si>
  <si>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</si>
  <si>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</si>
  <si>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</si>
  <si>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</si>
  <si>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</si>
  <si>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</si>
  <si>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</si>
  <si>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</si>
  <si>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</si>
  <si>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</si>
  <si>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</si>
  <si>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</si>
  <si>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</si>
  <si>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</si>
  <si>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</si>
  <si>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</si>
  <si>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</si>
  <si>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</si>
  <si>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</si>
  <si>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</si>
  <si>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</si>
  <si>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</si>
  <si>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</si>
  <si>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</si>
  <si>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</si>
  <si>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</si>
  <si>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</si>
  <si>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</si>
  <si>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</si>
  <si>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</si>
  <si>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</si>
  <si>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</si>
  <si>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</si>
  <si>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</si>
  <si>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</si>
  <si>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</si>
  <si>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</si>
  <si>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</si>
  <si>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</si>
  <si>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</si>
  <si>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</si>
  <si>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</si>
  <si>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</si>
  <si>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</si>
  <si>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</si>
  <si>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</si>
  <si>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</si>
  <si>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</si>
  <si>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</si>
  <si>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</si>
  <si>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</si>
  <si>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</si>
  <si>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1126</t>
  </si>
  <si>
    <t>Pinilla del Valle</t>
  </si>
  <si>
    <t>1132</t>
  </si>
  <si>
    <t>Pinto</t>
  </si>
  <si>
    <t>1147</t>
  </si>
  <si>
    <t>1150</t>
  </si>
  <si>
    <t>1163</t>
  </si>
  <si>
    <t>1179</t>
  </si>
  <si>
    <t>Prádena del Rincón</t>
  </si>
  <si>
    <t>1185</t>
  </si>
  <si>
    <t>Puebla de la Sierra</t>
  </si>
  <si>
    <t>9020</t>
  </si>
  <si>
    <t>1198</t>
  </si>
  <si>
    <t>Quijorna</t>
  </si>
  <si>
    <t>1202</t>
  </si>
  <si>
    <t>1219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</si>
  <si>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</si>
  <si>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</si>
  <si>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</si>
  <si>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</si>
  <si>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</si>
  <si>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</si>
  <si>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</si>
  <si>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</si>
  <si>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</si>
  <si>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</si>
  <si>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</si>
  <si>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</si>
  <si>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</si>
  <si>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</si>
  <si>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</si>
  <si>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 Guadalix</t>
  </si>
  <si>
    <t>1300</t>
  </si>
  <si>
    <t>San Fernando de Henares</t>
  </si>
  <si>
    <t>1317</t>
  </si>
  <si>
    <t>San Lorenzo del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</si>
  <si>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</si>
  <si>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</si>
  <si>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</si>
  <si>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</si>
  <si>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</si>
  <si>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</si>
  <si>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</si>
  <si>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</si>
  <si>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</si>
  <si>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</si>
  <si>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</si>
  <si>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</si>
  <si>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</si>
  <si>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1408</t>
  </si>
  <si>
    <t>Serranillos del Valle</t>
  </si>
  <si>
    <t>1415</t>
  </si>
  <si>
    <t>Sevilla la Nueva</t>
  </si>
  <si>
    <t>1436</t>
  </si>
  <si>
    <t>Somosierra</t>
  </si>
  <si>
    <t>1441</t>
  </si>
  <si>
    <t>1454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</si>
  <si>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</si>
  <si>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</si>
  <si>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</si>
  <si>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</si>
  <si>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</si>
  <si>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</si>
  <si>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</si>
  <si>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</si>
  <si>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</si>
  <si>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</si>
  <si>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</si>
  <si>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</si>
  <si>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</si>
  <si>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</si>
  <si>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</si>
  <si>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</si>
  <si>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</si>
  <si>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</si>
  <si>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</si>
  <si>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1551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</si>
  <si>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</si>
  <si>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</si>
  <si>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</si>
  <si>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</si>
  <si>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</si>
  <si>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</si>
  <si>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</si>
  <si>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</si>
  <si>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</si>
  <si>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</si>
  <si>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</si>
  <si>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</si>
  <si>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</si>
  <si>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</si>
  <si>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</si>
  <si>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</si>
  <si>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</si>
  <si>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</si>
  <si>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</si>
  <si>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</si>
  <si>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</si>
  <si>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</si>
  <si>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</si>
  <si>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</si>
  <si>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</si>
  <si>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</si>
  <si>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</si>
  <si>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</si>
  <si>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</si>
  <si>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</si>
  <si>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</si>
  <si>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</si>
  <si>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</si>
  <si>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</si>
  <si>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</si>
  <si>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</si>
  <si>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</si>
  <si>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</si>
  <si>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</si>
  <si>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</si>
  <si>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</si>
  <si>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</si>
  <si>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</si>
  <si>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</si>
  <si>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</si>
  <si>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</si>
  <si>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</si>
  <si>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</si>
  <si>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</si>
  <si>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</si>
  <si>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</si>
  <si>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</si>
  <si>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</si>
  <si>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</si>
  <si>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</si>
  <si>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Anchuelo</t>
  </si>
  <si>
    <t>Canencia</t>
  </si>
  <si>
    <t>Carabaña</t>
  </si>
  <si>
    <t>Colmenar de Oreja</t>
  </si>
  <si>
    <t>Collado Mediano</t>
  </si>
  <si>
    <t>Corpa</t>
  </si>
  <si>
    <t xml:space="preserve">Estremera </t>
  </si>
  <si>
    <t xml:space="preserve">Navacerrada </t>
  </si>
  <si>
    <t>Pezuela de las Torres</t>
  </si>
  <si>
    <t>Redueña</t>
  </si>
  <si>
    <t>Serna del Monte (La)</t>
  </si>
  <si>
    <t>Valdaracete</t>
  </si>
  <si>
    <t xml:space="preserve">Pozuelo del Rey </t>
  </si>
  <si>
    <t xml:space="preserve">Soto del Real </t>
  </si>
  <si>
    <t>Piñuécar-Gandullas</t>
  </si>
  <si>
    <t>Comunidad de Madrid</t>
  </si>
  <si>
    <t>-</t>
  </si>
  <si>
    <t>Fuente: Instituto de Estadística de la Comunidad de Madrid</t>
  </si>
  <si>
    <r>
      <t xml:space="preserve">Villalbilla </t>
    </r>
    <r>
      <rPr>
        <vertAlign val="superscript"/>
        <sz val="10"/>
        <rFont val="Arial"/>
        <family val="2"/>
      </rPr>
      <t>(10)</t>
    </r>
  </si>
  <si>
    <t>(9) Tres Cantos. Hasta 1986 la población se incluye en el municipio de Colmenar Viejo.</t>
  </si>
  <si>
    <t>(7) Rascafría. Incluye la población de Oteruelo del Valle, anexionada en 1975.</t>
  </si>
  <si>
    <t>(2) El Atazar. Hasta 1920 la población se incluye en el municipio de Robledillo de la Jara.</t>
  </si>
  <si>
    <r>
      <t xml:space="preserve">Talamanca de Jarama </t>
    </r>
    <r>
      <rPr>
        <vertAlign val="superscript"/>
        <sz val="10"/>
        <rFont val="Arial"/>
        <family val="2"/>
      </rPr>
      <t>(8)</t>
    </r>
  </si>
  <si>
    <r>
      <t>Pozuelo de Alarcón</t>
    </r>
    <r>
      <rPr>
        <vertAlign val="superscript"/>
        <sz val="10"/>
        <rFont val="Arial"/>
        <family val="2"/>
      </rPr>
      <t xml:space="preserve"> (5)</t>
    </r>
  </si>
  <si>
    <r>
      <t>Madrid</t>
    </r>
    <r>
      <rPr>
        <vertAlign val="superscript"/>
        <sz val="10"/>
        <rFont val="Arial"/>
        <family val="2"/>
      </rPr>
      <t xml:space="preserve"> (4)</t>
    </r>
  </si>
  <si>
    <r>
      <t xml:space="preserve">Atazar (El) </t>
    </r>
    <r>
      <rPr>
        <vertAlign val="superscript"/>
        <sz val="10"/>
        <rFont val="Arial"/>
        <family val="2"/>
      </rPr>
      <t>(2)</t>
    </r>
  </si>
  <si>
    <r>
      <t xml:space="preserve">Tres Cantos </t>
    </r>
    <r>
      <rPr>
        <vertAlign val="superscript"/>
        <sz val="10"/>
        <rFont val="Arial"/>
        <family val="2"/>
      </rPr>
      <t>(9)</t>
    </r>
  </si>
  <si>
    <r>
      <t xml:space="preserve">Rascafría </t>
    </r>
    <r>
      <rPr>
        <vertAlign val="superscript"/>
        <sz val="10"/>
        <rFont val="Arial"/>
        <family val="2"/>
      </rPr>
      <t>(7)</t>
    </r>
  </si>
  <si>
    <r>
      <t xml:space="preserve">Puentes Viejas </t>
    </r>
    <r>
      <rPr>
        <vertAlign val="superscript"/>
        <sz val="10"/>
        <rFont val="Arial"/>
        <family val="2"/>
      </rPr>
      <t>(6)</t>
    </r>
  </si>
  <si>
    <r>
      <t xml:space="preserve">Lozoyuela-Navas-Sieteiglesias </t>
    </r>
    <r>
      <rPr>
        <vertAlign val="superscript"/>
        <sz val="10"/>
        <rFont val="Arial"/>
        <family val="2"/>
      </rPr>
      <t>(3)</t>
    </r>
  </si>
  <si>
    <t>Horcajo de la Sierra-Aoslos</t>
  </si>
  <si>
    <t>(4) Madrid. Incluye las poblaciones de:</t>
  </si>
  <si>
    <t xml:space="preserve">      - Aravaca (anexión en 1949).</t>
  </si>
  <si>
    <t>(3) Lozoyuela-Navas-Sieteiglesias. Incluye las poblaciones de  Lozoyuela, Navas de Buitrago y Sieteiglesias que se agregaron en 1973 para fundar el actual municipio.</t>
  </si>
  <si>
    <t xml:space="preserve">(6) Puentes Viejas. Incluye las poblaciones de  Manjirón, Paredes de Buitrago y Serrada de la Fuente que se agregaron en 1976 para fundar el actual municipio. </t>
  </si>
  <si>
    <t>(1) Los datos de población de 1857 a 1900 se corresponden con la población de hecho.</t>
  </si>
  <si>
    <r>
      <t xml:space="preserve">      - La Alameda (anexionada al municipio de Madrid entre los </t>
    </r>
    <r>
      <rPr>
        <i/>
        <sz val="7"/>
        <rFont val="Arial"/>
        <family val="2"/>
      </rPr>
      <t>Censos de población</t>
    </r>
    <r>
      <rPr>
        <sz val="7"/>
        <rFont val="Arial"/>
        <family val="2"/>
      </rPr>
      <t xml:space="preserve"> de 1877 y 1887).</t>
    </r>
  </si>
  <si>
    <t xml:space="preserve">      - Barajas (anexión en 1949).</t>
  </si>
  <si>
    <t xml:space="preserve">      - Canillas (anexión en 1949).</t>
  </si>
  <si>
    <t xml:space="preserve">      - Canillejas (anexión en 1949).</t>
  </si>
  <si>
    <t xml:space="preserve">      - Carabanchel Alto (anexión en 1948).</t>
  </si>
  <si>
    <t xml:space="preserve">      - Carabanchel bajo (anexión en 1948).</t>
  </si>
  <si>
    <t xml:space="preserve">      - Chamartín (anexión en 1947).</t>
  </si>
  <si>
    <t xml:space="preserve">      - Fuencarral (Anexión en 1950).</t>
  </si>
  <si>
    <t xml:space="preserve">      - Hortaleza (anexión en 1949).</t>
  </si>
  <si>
    <t xml:space="preserve">      - El Pardo (anexión en 1950).</t>
  </si>
  <si>
    <t xml:space="preserve">      - Vallecas (anexión en 1950).</t>
  </si>
  <si>
    <t xml:space="preserve">      - Vicálvaro (anexión en 1950).</t>
  </si>
  <si>
    <t xml:space="preserve">      - Villaverde (anexión en 1954).</t>
  </si>
  <si>
    <r>
      <t xml:space="preserve">(5) Pozuelo de Alarcón. Incluye la población de Húmera, que entre los </t>
    </r>
    <r>
      <rPr>
        <i/>
        <sz val="7"/>
        <rFont val="Arial"/>
        <family val="2"/>
      </rPr>
      <t>Censos</t>
    </r>
    <r>
      <rPr>
        <sz val="7"/>
        <rFont val="Arial"/>
        <family val="2"/>
      </rPr>
      <t xml:space="preserve"> de  1877 y 1887 se integra en el municipio.</t>
    </r>
  </si>
  <si>
    <r>
      <t xml:space="preserve">(8) Talamanca de Jarama. Incluye la población de Campoalbillo, que entre los </t>
    </r>
    <r>
      <rPr>
        <i/>
        <sz val="7"/>
        <rFont val="Arial"/>
        <family val="2"/>
      </rPr>
      <t>Censos</t>
    </r>
    <r>
      <rPr>
        <sz val="7"/>
        <rFont val="Arial"/>
        <family val="2"/>
      </rPr>
      <t>de  1860 y 1877 se integra en el municipio.</t>
    </r>
  </si>
  <si>
    <r>
      <t xml:space="preserve">(10) Villalbilla. Incluye la población de Los Hueros, que entre los </t>
    </r>
    <r>
      <rPr>
        <i/>
        <sz val="7"/>
        <rFont val="Arial"/>
        <family val="2"/>
      </rPr>
      <t xml:space="preserve">Censos </t>
    </r>
    <r>
      <rPr>
        <sz val="7"/>
        <rFont val="Arial"/>
        <family val="2"/>
      </rPr>
      <t>de  1877 y 1887 se integra en el municipio.</t>
    </r>
  </si>
  <si>
    <r>
      <t xml:space="preserve">      - La Alameda (anexionada al municipio de Madrid entre los </t>
    </r>
    <r>
      <rPr>
        <i/>
        <sz val="7"/>
        <rFont val="Arial"/>
        <family val="0"/>
      </rPr>
      <t>Censos de población</t>
    </r>
    <r>
      <rPr>
        <sz val="7"/>
        <rFont val="Arial"/>
        <family val="0"/>
      </rPr>
      <t xml:space="preserve"> de 1877 y 1887).</t>
    </r>
  </si>
  <si>
    <r>
      <t xml:space="preserve">(5) Pozuelo de Alarcón. Incluye la población de Húmera, que entre los </t>
    </r>
    <r>
      <rPr>
        <i/>
        <sz val="7"/>
        <rFont val="Arial"/>
        <family val="0"/>
      </rPr>
      <t>Censos</t>
    </r>
    <r>
      <rPr>
        <sz val="7"/>
        <rFont val="Arial"/>
        <family val="0"/>
      </rPr>
      <t xml:space="preserve"> de  1877 y 1887 se integra en el municipio.</t>
    </r>
  </si>
  <si>
    <r>
      <t xml:space="preserve">(8) Talamanca de Jarama. Incluye la población de Campoalbillo, que entre los </t>
    </r>
    <r>
      <rPr>
        <i/>
        <sz val="7"/>
        <rFont val="Arial"/>
        <family val="0"/>
      </rPr>
      <t>Censos</t>
    </r>
    <r>
      <rPr>
        <sz val="7"/>
        <rFont val="Arial"/>
        <family val="0"/>
      </rPr>
      <t>de  1860 y 1877 se integra en el municipio.</t>
    </r>
  </si>
  <si>
    <r>
      <t xml:space="preserve">(10) Villalbilla. Incluye la población de Los Hueros, que entre los </t>
    </r>
    <r>
      <rPr>
        <i/>
        <sz val="7"/>
        <rFont val="Arial"/>
        <family val="0"/>
      </rPr>
      <t xml:space="preserve">Censos </t>
    </r>
    <r>
      <rPr>
        <sz val="7"/>
        <rFont val="Arial"/>
        <family val="0"/>
      </rPr>
      <t>de  1877 y 1887 se integra en el municipio.</t>
    </r>
  </si>
  <si>
    <t>Índice</t>
  </si>
  <si>
    <t>Evolución de la población de la Comunidad de Madrid. 1857 - 1900</t>
  </si>
  <si>
    <t>Población por municipios. 1857 - 1900. Total</t>
  </si>
  <si>
    <t>Población por municipios. 1857 - 1900. Hombres</t>
  </si>
  <si>
    <t>Población por municipios. 1857 - 1900. Mujeres</t>
  </si>
  <si>
    <r>
      <t xml:space="preserve">Población por municipios. 1857 - 1900. Total </t>
    </r>
    <r>
      <rPr>
        <b/>
        <vertAlign val="superscript"/>
        <sz val="12"/>
        <rFont val="Arial"/>
        <family val="2"/>
      </rPr>
      <t>(1)</t>
    </r>
  </si>
  <si>
    <r>
      <t xml:space="preserve">Población por municipios. 1857 - 1900. Hombres </t>
    </r>
    <r>
      <rPr>
        <b/>
        <vertAlign val="superscript"/>
        <sz val="12"/>
        <rFont val="Arial"/>
        <family val="2"/>
      </rPr>
      <t>(1)</t>
    </r>
  </si>
  <si>
    <r>
      <t xml:space="preserve">Población por municipios. 1857 - 1900. Mujeres </t>
    </r>
    <r>
      <rPr>
        <b/>
        <vertAlign val="superscript"/>
        <sz val="12"/>
        <rFont val="Arial"/>
        <family val="2"/>
      </rPr>
      <t>(1)</t>
    </r>
  </si>
  <si>
    <t>Vecinos</t>
  </si>
  <si>
    <t>Población</t>
  </si>
  <si>
    <t>Pecheros</t>
  </si>
  <si>
    <t>Madrid</t>
  </si>
  <si>
    <t>Total</t>
  </si>
  <si>
    <t>Alameda, La</t>
  </si>
  <si>
    <t>Ambroz</t>
  </si>
  <si>
    <t>Aravaca</t>
  </si>
  <si>
    <t>Barajas</t>
  </si>
  <si>
    <t>Canillas</t>
  </si>
  <si>
    <t>Canillejas</t>
  </si>
  <si>
    <t>Carabanchel alto</t>
  </si>
  <si>
    <t>Carabanchel bajo</t>
  </si>
  <si>
    <t>Chamartín</t>
  </si>
  <si>
    <t>Fuencarral</t>
  </si>
  <si>
    <t>Hortaleza</t>
  </si>
  <si>
    <t>Rejas</t>
  </si>
  <si>
    <t>Vallecas</t>
  </si>
  <si>
    <t>Vicálvaro</t>
  </si>
  <si>
    <t>Villaverde</t>
  </si>
  <si>
    <t xml:space="preserve">            Censo de Floridablanca. 1787. Tomo II Comunidades Autónomas de la Submeseta Sur. 1987. INE.</t>
  </si>
  <si>
    <t xml:space="preserve">            Censo de Pecheros de Carlos I. 1528. 2008. INE. </t>
  </si>
  <si>
    <t>acutal</t>
  </si>
  <si>
    <t>Municipio</t>
  </si>
  <si>
    <t>Municipio en 1528</t>
  </si>
  <si>
    <r>
      <t xml:space="preserve">Estimada </t>
    </r>
    <r>
      <rPr>
        <vertAlign val="superscript"/>
        <sz val="10"/>
        <rFont val="Arial"/>
        <family val="2"/>
      </rPr>
      <t>(3)</t>
    </r>
  </si>
  <si>
    <t>Zarzuela, La</t>
  </si>
  <si>
    <t>(3) La población está estimada dado que los vecinos pecheros censados no son individuos sino contribuyentes. Un vecino pechero podría asemejarse a lo que actualmente se denomina "cabeza de familia".</t>
  </si>
  <si>
    <t xml:space="preserve">            Censo de la Corona de Castilla de 1591. Vecindarios. 1985. INE. </t>
  </si>
  <si>
    <t>Municipio en 1591</t>
  </si>
  <si>
    <r>
      <t xml:space="preserve">Relación de vecinos. 1646 </t>
    </r>
    <r>
      <rPr>
        <b/>
        <vertAlign val="superscript"/>
        <sz val="12"/>
        <rFont val="Arial"/>
        <family val="2"/>
      </rPr>
      <t>(1)</t>
    </r>
  </si>
  <si>
    <r>
      <t xml:space="preserve">Estimada </t>
    </r>
    <r>
      <rPr>
        <vertAlign val="superscript"/>
        <sz val="10"/>
        <rFont val="Arial"/>
        <family val="2"/>
      </rPr>
      <t>(2)</t>
    </r>
  </si>
  <si>
    <t>(1) Recuento de vecinos. Vecinos pecheros.</t>
  </si>
  <si>
    <t>(2) La población está estimada dado que los vecinos pecheros censados no son individuos sino contribuyentes. Un vecino pechero podría asemejarse a lo que actualmente se denomina "cabeza de familia".</t>
  </si>
  <si>
    <t>Municipio en 1646</t>
  </si>
  <si>
    <t xml:space="preserve">            Censo de población. 1712. Campooflorido. 1995. INE.</t>
  </si>
  <si>
    <t>Censo de pecheros de Carlos I. 1528</t>
  </si>
  <si>
    <r>
      <t>Torre, La</t>
    </r>
    <r>
      <rPr>
        <vertAlign val="superscript"/>
        <sz val="10"/>
        <rFont val="Arial"/>
        <family val="2"/>
      </rPr>
      <t xml:space="preserve"> (1)</t>
    </r>
  </si>
  <si>
    <r>
      <t>Zarzuela, La</t>
    </r>
    <r>
      <rPr>
        <vertAlign val="superscript"/>
        <sz val="10"/>
        <rFont val="Arial"/>
        <family val="2"/>
      </rPr>
      <t xml:space="preserve"> (2)</t>
    </r>
  </si>
  <si>
    <t>(1) La Torre, Torre Pedrosa, en Vicálvaro.</t>
  </si>
  <si>
    <t>(2) La Zarzuela. En el Censo de Pecheros la localidad se situa en Segovía. Actualmente el término es un sector urbano del municipio de Madrid.</t>
  </si>
  <si>
    <t>Censo de la corona de Castilla. 1591</t>
  </si>
  <si>
    <t>(1) La Torre. Despoblado. En el manuscrito de "Vecindarios" consta: "El servicio lo paga por este lugar el de Bicálvaro que goza de sus prados".</t>
  </si>
  <si>
    <t>Censo de Campoflorido. 1723</t>
  </si>
  <si>
    <t>(*) La población está estimada dado que los vecinos pecheros censados no son individuos sino contribuyentes. Un vecino pechero podría asemejarse a lo que actualmente se denomina "cabeza de familia".</t>
  </si>
  <si>
    <r>
      <t xml:space="preserve">Estimada </t>
    </r>
    <r>
      <rPr>
        <vertAlign val="superscript"/>
        <sz val="10"/>
        <rFont val="Arial"/>
        <family val="2"/>
      </rPr>
      <t>(*)</t>
    </r>
  </si>
  <si>
    <t>Censo de Aranda. 1768</t>
  </si>
  <si>
    <r>
      <t xml:space="preserve">Alameda, La </t>
    </r>
    <r>
      <rPr>
        <vertAlign val="superscript"/>
        <sz val="10"/>
        <rFont val="Arial"/>
        <family val="2"/>
      </rPr>
      <t>(1)</t>
    </r>
  </si>
  <si>
    <r>
      <t>Ambroz</t>
    </r>
    <r>
      <rPr>
        <vertAlign val="superscript"/>
        <sz val="10"/>
        <rFont val="Arial"/>
        <family val="2"/>
      </rPr>
      <t xml:space="preserve"> (2)</t>
    </r>
  </si>
  <si>
    <r>
      <t xml:space="preserve">Barajas </t>
    </r>
    <r>
      <rPr>
        <vertAlign val="superscript"/>
        <sz val="10"/>
        <rFont val="Arial"/>
        <family val="2"/>
      </rPr>
      <t>(1)</t>
    </r>
  </si>
  <si>
    <r>
      <t>Canillas</t>
    </r>
    <r>
      <rPr>
        <vertAlign val="superscript"/>
        <sz val="10"/>
        <rFont val="Arial"/>
        <family val="2"/>
      </rPr>
      <t xml:space="preserve"> (3)</t>
    </r>
  </si>
  <si>
    <r>
      <t>Canillejas</t>
    </r>
    <r>
      <rPr>
        <vertAlign val="superscript"/>
        <sz val="10"/>
        <rFont val="Arial"/>
        <family val="2"/>
      </rPr>
      <t xml:space="preserve"> (3)</t>
    </r>
  </si>
  <si>
    <r>
      <t>Hortaleza</t>
    </r>
    <r>
      <rPr>
        <vertAlign val="superscript"/>
        <sz val="10"/>
        <rFont val="Arial"/>
        <family val="2"/>
      </rPr>
      <t xml:space="preserve"> (3)</t>
    </r>
  </si>
  <si>
    <r>
      <t>Vicálvaro</t>
    </r>
    <r>
      <rPr>
        <vertAlign val="superscript"/>
        <sz val="10"/>
        <rFont val="Arial"/>
        <family val="2"/>
      </rPr>
      <t xml:space="preserve"> (2)</t>
    </r>
  </si>
  <si>
    <t>(1) Barajas. Inlcuye la localidad de La Alameda.</t>
  </si>
  <si>
    <t>(2) Vicálvaro. Incluye la localidad de Ambroz.</t>
  </si>
  <si>
    <t>(3) Canillas. Incluye las localidades de Canillejas y Hortaleza.</t>
  </si>
  <si>
    <t>(4) Carabanchel alto. Incluye la localidad de Carabanchel bajo.</t>
  </si>
  <si>
    <t>(5) Chamartín. Sin información.</t>
  </si>
  <si>
    <t>(6) El Pardo. Incluido en Las Rozas de Madrid.</t>
  </si>
  <si>
    <r>
      <t>Carabanchel alto</t>
    </r>
    <r>
      <rPr>
        <vertAlign val="superscript"/>
        <sz val="10"/>
        <rFont val="Arial"/>
        <family val="2"/>
      </rPr>
      <t xml:space="preserve"> (4)</t>
    </r>
  </si>
  <si>
    <r>
      <t>Carabanchel bajo</t>
    </r>
    <r>
      <rPr>
        <vertAlign val="superscript"/>
        <sz val="10"/>
        <rFont val="Arial"/>
        <family val="2"/>
      </rPr>
      <t xml:space="preserve"> (4)</t>
    </r>
  </si>
  <si>
    <r>
      <t>Chamartín</t>
    </r>
    <r>
      <rPr>
        <vertAlign val="superscript"/>
        <sz val="10"/>
        <rFont val="Arial"/>
        <family val="2"/>
      </rPr>
      <t xml:space="preserve"> (5)</t>
    </r>
  </si>
  <si>
    <r>
      <t>Pardo, El</t>
    </r>
    <r>
      <rPr>
        <vertAlign val="superscript"/>
        <sz val="10"/>
        <rFont val="Arial"/>
        <family val="2"/>
      </rPr>
      <t xml:space="preserve"> (6)</t>
    </r>
  </si>
  <si>
    <t>Hombres</t>
  </si>
  <si>
    <t>Mujeres</t>
  </si>
  <si>
    <t>Censo de Floridablanca. 1787</t>
  </si>
  <si>
    <t>(1) El Pardo. En la "Tabla general según tipo de alojamiento y sexo" la población que consta es de 611 (de ellos, 414 son varones y 197 mujeres).</t>
  </si>
  <si>
    <t>(2) Vallecas. En la "Tabla general según tipo de alojamiento y sexo" la población que consta es de 2.412 (de ellos, 1.266 son varones y 1.146 mujeres).</t>
  </si>
  <si>
    <r>
      <t>Pardo, El</t>
    </r>
    <r>
      <rPr>
        <vertAlign val="superscript"/>
        <sz val="10"/>
        <rFont val="Arial"/>
        <family val="2"/>
      </rPr>
      <t xml:space="preserve"> (1)</t>
    </r>
  </si>
  <si>
    <r>
      <t>Vallecas</t>
    </r>
    <r>
      <rPr>
        <vertAlign val="superscript"/>
        <sz val="10"/>
        <rFont val="Arial"/>
        <family val="2"/>
      </rPr>
      <t xml:space="preserve"> (2)</t>
    </r>
  </si>
  <si>
    <t>Pardo, El</t>
  </si>
  <si>
    <t xml:space="preserve">            Censo de la Población de España. 1858. INE.</t>
  </si>
  <si>
    <t>Censo de población de España. 1857</t>
  </si>
  <si>
    <t>(1) Barajas. Está incorporado el término de Rejas.</t>
  </si>
  <si>
    <t>(2) Vicálvaro. Está incorporado el término de Ambroz.</t>
  </si>
  <si>
    <r>
      <t>Barajas</t>
    </r>
    <r>
      <rPr>
        <vertAlign val="superscript"/>
        <sz val="10"/>
        <rFont val="Arial"/>
        <family val="2"/>
      </rPr>
      <t xml:space="preserve"> (1)</t>
    </r>
  </si>
  <si>
    <t xml:space="preserve">            Censo de la Población de España. 1863. INE.</t>
  </si>
  <si>
    <t>Censo de población de España. 1860</t>
  </si>
  <si>
    <t xml:space="preserve">            Censo de la Población de España. 1883. INE.</t>
  </si>
  <si>
    <t>Censo de población de España. 1877</t>
  </si>
  <si>
    <t xml:space="preserve">            Censo de la Población de España. Resultados definitivos. 1891. INE.</t>
  </si>
  <si>
    <t>(*) Vicálvaro. A partir de este año, la población de La Alameda de Osuna están contabilizada en Vicálvaro.</t>
  </si>
  <si>
    <r>
      <t>Vicálvaro</t>
    </r>
    <r>
      <rPr>
        <vertAlign val="superscript"/>
        <sz val="10"/>
        <rFont val="Arial"/>
        <family val="2"/>
      </rPr>
      <t xml:space="preserve"> (*)</t>
    </r>
  </si>
  <si>
    <t>Censo de población de España. 1887</t>
  </si>
  <si>
    <t xml:space="preserve">            Censo de la Población de España. Resultados provisonales. 1899. INE.</t>
  </si>
  <si>
    <t>Censo de población de España. 1897</t>
  </si>
  <si>
    <t xml:space="preserve">            Censo de la Población de España. 1902. INE.</t>
  </si>
  <si>
    <t>Censo de población de España. 1900</t>
  </si>
  <si>
    <r>
      <t xml:space="preserve">Desagregación del municipio de Madrid 1528 - 1900 </t>
    </r>
    <r>
      <rPr>
        <vertAlign val="superscript"/>
        <sz val="12"/>
        <rFont val="Arial"/>
        <family val="0"/>
      </rPr>
      <t>(*)</t>
    </r>
    <r>
      <rPr>
        <sz val="12"/>
        <rFont val="Arial"/>
        <family val="0"/>
      </rPr>
      <t xml:space="preserve">. </t>
    </r>
  </si>
  <si>
    <t>(*) Desagregación del actual término municipal de Madrid según división territorial a fecha de cada censo.</t>
  </si>
  <si>
    <t>Municipio en 1723</t>
  </si>
  <si>
    <t>Municipio en 1768</t>
  </si>
  <si>
    <t>Municipio en 1787</t>
  </si>
  <si>
    <t>Municipio en 1857</t>
  </si>
  <si>
    <t>Municipio en 1860</t>
  </si>
  <si>
    <t>Municipio en 1877</t>
  </si>
  <si>
    <t>Municipio en 1887</t>
  </si>
  <si>
    <t>Municipio en 1897</t>
  </si>
  <si>
    <t>Municipio en 1900</t>
  </si>
  <si>
    <t>Tabla</t>
  </si>
  <si>
    <t>1900</t>
  </si>
  <si>
    <t>1897</t>
  </si>
  <si>
    <t>1887</t>
  </si>
  <si>
    <t>1877</t>
  </si>
  <si>
    <t>1860</t>
  </si>
  <si>
    <t>1857</t>
  </si>
  <si>
    <t>1787</t>
  </si>
  <si>
    <t>1768</t>
  </si>
  <si>
    <t>1591</t>
  </si>
  <si>
    <t>1528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</si>
</sst>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_ ;[Red]\-#,##0\ "/>
    <numFmt numFmtId="181" formatCode="\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9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 vertical="top"/>
    </xf>
    <xf numFmtId="3" fontId="7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15" applyAlignment="1">
      <alignment/>
    </xf>
    <xf numFmtId="3" fontId="12" fillId="2" borderId="0" xfId="15" applyNumberFormat="1" applyFont="1" applyFill="1" applyAlignment="1">
      <alignment/>
    </xf>
    <xf numFmtId="0" fontId="12" fillId="0" borderId="0" xfId="15" applyFont="1" applyAlignment="1">
      <alignment/>
    </xf>
    <xf numFmtId="3" fontId="11" fillId="2" borderId="0" xfId="0" applyNumberFormat="1" applyFont="1" applyFill="1" applyAlignment="1">
      <alignment/>
    </xf>
    <xf numFmtId="0" fontId="13" fillId="0" borderId="0" xfId="0" applyFont="1" applyAlignment="1" quotePrefix="1">
      <alignment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0" fontId="12" fillId="0" borderId="0" xfId="15" applyFont="1" applyAlignment="1" quotePrefix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3" xfId="0" applyNumberFormat="1" applyFont="1" applyFill="1" applyBorder="1" applyAlignment="1">
      <alignment horizontal="left" vertical="top"/>
    </xf>
    <xf numFmtId="1" fontId="0" fillId="0" borderId="4" xfId="0" applyNumberFormat="1" applyFont="1" applyFill="1" applyBorder="1" applyAlignment="1">
      <alignment horizontal="left" vertical="top"/>
    </xf>
    <xf numFmtId="1" fontId="0" fillId="0" borderId="5" xfId="0" applyNumberFormat="1" applyFont="1" applyFill="1" applyBorder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" fontId="0" fillId="0" borderId="0" xfId="0" applyNumberFormat="1" applyFont="1" applyFill="1" applyAlignment="1">
      <alignment horizontal="left" vertical="top"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right" vertical="center"/>
    </xf>
    <xf numFmtId="3" fontId="0" fillId="0" borderId="6" xfId="0" applyNumberFormat="1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 horizontal="left" vertical="top"/>
    </xf>
    <xf numFmtId="3" fontId="6" fillId="0" borderId="0" xfId="0" applyNumberFormat="1" applyFont="1" applyBorder="1" applyAlignment="1" quotePrefix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Fill="1" applyAlignment="1" quotePrefix="1">
      <alignment horizontal="left" vertical="top"/>
    </xf>
    <xf numFmtId="3" fontId="8" fillId="0" borderId="0" xfId="0" applyNumberFormat="1" applyFont="1" applyBorder="1" applyAlignment="1">
      <alignment horizontal="left" vertical="top"/>
    </xf>
    <xf numFmtId="3" fontId="0" fillId="0" borderId="5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6" fillId="0" borderId="0" xfId="0" applyNumberFormat="1" applyFont="1" applyAlignment="1" quotePrefix="1">
      <alignment horizontal="left" vertical="top"/>
    </xf>
    <xf numFmtId="3" fontId="0" fillId="0" borderId="0" xfId="0" applyNumberFormat="1" applyFill="1" applyAlignment="1">
      <alignment/>
    </xf>
    <xf numFmtId="3" fontId="0" fillId="0" borderId="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3" fillId="0" borderId="0" xfId="15" applyNumberFormat="1" applyFill="1" applyAlignment="1">
      <alignment horizontal="left" vertical="top"/>
    </xf>
    <xf numFmtId="3" fontId="3" fillId="0" borderId="0" xfId="15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6" xfId="0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6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 vertical="top" wrapText="1"/>
    </xf>
    <xf numFmtId="0" fontId="0" fillId="0" borderId="0" xfId="0" applyAlignment="1">
      <alignment wrapText="1"/>
    </xf>
    <xf numFmtId="3" fontId="0" fillId="0" borderId="0" xfId="0" applyNumberFormat="1" applyAlignment="1" quotePrefix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895350</xdr:colOff>
      <xdr:row>0</xdr:row>
      <xdr:rowOff>419100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895350</xdr:colOff>
      <xdr:row>0</xdr:row>
      <xdr:rowOff>419100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895350</xdr:colOff>
      <xdr:row>0</xdr:row>
      <xdr:rowOff>419100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28125" style="0" bestFit="1" customWidth="1"/>
  </cols>
  <sheetData>
    <row r="1" s="4" customFormat="1" ht="33" customHeight="1">
      <c r="A1" s="3"/>
    </row>
    <row r="2" s="4" customFormat="1" ht="12.75" customHeight="1">
      <c r="A2" s="3"/>
    </row>
    <row r="3" spans="1:2" s="4" customFormat="1" ht="18.75" customHeight="1">
      <c r="A3" s="7" t="s">
        <v>390</v>
      </c>
      <c r="B3" s="2"/>
    </row>
    <row r="4" spans="1:2" s="4" customFormat="1" ht="12.75">
      <c r="A4"/>
      <c r="B4"/>
    </row>
    <row r="5" spans="1:2" ht="15">
      <c r="A5" s="12" t="s">
        <v>389</v>
      </c>
      <c r="B5" s="12"/>
    </row>
    <row r="6" spans="1:2" ht="15">
      <c r="A6" s="12"/>
      <c r="B6" s="12"/>
    </row>
    <row r="7" spans="1:5" ht="15">
      <c r="A7" s="14" t="s">
        <v>391</v>
      </c>
      <c r="B7" s="15"/>
      <c r="C7" s="15"/>
      <c r="D7" s="15"/>
      <c r="E7" s="12"/>
    </row>
    <row r="8" spans="1:5" ht="15">
      <c r="A8" s="16"/>
      <c r="B8" s="12"/>
      <c r="C8" s="12"/>
      <c r="D8" s="12"/>
      <c r="E8" s="12"/>
    </row>
    <row r="9" spans="1:5" ht="15">
      <c r="A9" s="14" t="s">
        <v>392</v>
      </c>
      <c r="B9" s="15"/>
      <c r="C9" s="15"/>
      <c r="D9" s="15"/>
      <c r="E9" s="15"/>
    </row>
    <row r="10" spans="1:5" ht="15">
      <c r="A10" s="16"/>
      <c r="B10" s="12"/>
      <c r="C10" s="12"/>
      <c r="D10" s="12"/>
      <c r="E10" s="12"/>
    </row>
    <row r="11" spans="1:5" ht="15">
      <c r="A11" s="14" t="s">
        <v>393</v>
      </c>
      <c r="B11" s="15"/>
      <c r="C11" s="15"/>
      <c r="D11" s="15"/>
      <c r="E11" s="15"/>
    </row>
    <row r="12" spans="1:4" ht="15">
      <c r="A12" s="12"/>
      <c r="B12" s="12"/>
      <c r="C12" s="12"/>
      <c r="D12" s="12"/>
    </row>
    <row r="13" ht="18">
      <c r="A13" s="12" t="s">
        <v>486</v>
      </c>
    </row>
    <row r="14" spans="1:2" ht="15">
      <c r="A14" s="91" t="s">
        <v>349</v>
      </c>
      <c r="B14" s="20" t="s">
        <v>507</v>
      </c>
    </row>
    <row r="15" spans="1:2" ht="15">
      <c r="A15" s="90" t="s">
        <v>349</v>
      </c>
      <c r="B15" s="20" t="s">
        <v>506</v>
      </c>
    </row>
    <row r="16" spans="1:3" ht="15">
      <c r="A16" s="90" t="s">
        <v>349</v>
      </c>
      <c r="B16" s="20" t="s">
        <v>294</v>
      </c>
      <c r="C16" s="12"/>
    </row>
    <row r="17" spans="1:3" ht="15">
      <c r="A17" s="90" t="s">
        <v>349</v>
      </c>
      <c r="B17" s="20" t="s">
        <v>310</v>
      </c>
      <c r="C17" s="12"/>
    </row>
    <row r="18" spans="1:3" ht="15">
      <c r="A18" s="90" t="s">
        <v>349</v>
      </c>
      <c r="B18" s="20" t="s">
        <v>505</v>
      </c>
      <c r="C18" s="12"/>
    </row>
    <row r="19" spans="1:3" ht="15">
      <c r="A19" s="90" t="s">
        <v>349</v>
      </c>
      <c r="B19" s="20" t="s">
        <v>504</v>
      </c>
      <c r="C19" s="12"/>
    </row>
    <row r="20" spans="1:3" ht="15">
      <c r="A20" s="90" t="s">
        <v>349</v>
      </c>
      <c r="B20" s="20" t="s">
        <v>503</v>
      </c>
      <c r="C20" s="12"/>
    </row>
    <row r="21" spans="1:3" ht="15">
      <c r="A21" s="90" t="s">
        <v>349</v>
      </c>
      <c r="B21" s="20" t="s">
        <v>502</v>
      </c>
      <c r="C21" s="12"/>
    </row>
    <row r="22" spans="1:3" ht="15">
      <c r="A22" s="90" t="s">
        <v>349</v>
      </c>
      <c r="B22" s="20" t="s">
        <v>501</v>
      </c>
      <c r="C22" s="12"/>
    </row>
    <row r="23" spans="1:3" ht="15">
      <c r="A23" s="90" t="s">
        <v>349</v>
      </c>
      <c r="B23" s="20" t="s">
        <v>500</v>
      </c>
      <c r="C23" s="12"/>
    </row>
    <row r="24" spans="1:3" ht="15">
      <c r="A24" s="90" t="s">
        <v>349</v>
      </c>
      <c r="B24" s="20" t="s">
        <v>499</v>
      </c>
      <c r="C24" s="12"/>
    </row>
    <row r="25" spans="1:3" ht="15">
      <c r="A25" s="90" t="s">
        <v>349</v>
      </c>
      <c r="B25" s="20" t="s">
        <v>498</v>
      </c>
      <c r="C25" s="12"/>
    </row>
    <row r="26" spans="1:3" ht="15">
      <c r="A26" s="12"/>
      <c r="B26" s="12"/>
      <c r="C26" s="12"/>
    </row>
    <row r="27" spans="1:7" ht="15">
      <c r="A27" s="18"/>
      <c r="B27" s="18"/>
      <c r="C27" s="18"/>
      <c r="D27" s="19"/>
      <c r="E27" s="19"/>
      <c r="F27" s="19"/>
      <c r="G27" s="19"/>
    </row>
    <row r="28" spans="1:5" ht="15">
      <c r="A28" s="17" t="s">
        <v>487</v>
      </c>
      <c r="B28" s="12"/>
      <c r="C28" s="79"/>
      <c r="D28" s="79"/>
      <c r="E28" s="79"/>
    </row>
    <row r="29" spans="3:5" ht="12.75">
      <c r="C29" s="79"/>
      <c r="D29" s="79"/>
      <c r="E29" s="79"/>
    </row>
  </sheetData>
  <hyperlinks>
    <hyperlink ref="A9:D9" location="Total!A1" display="Población por municipios. 1857 - 2009. Total"/>
    <hyperlink ref="A11:E11" location="'T. Mujeres'!A1" display="Población por municipios. 1857 - 1900. Mujeres"/>
    <hyperlink ref="B14" location="'Madrid 1528'!A1" display="   - 1528."/>
    <hyperlink ref="B15" location="'Madrid 1591'!A1" display="   - 1591."/>
    <hyperlink ref="B16" location="'Madrid 1646'!A1" display="   - 1646."/>
    <hyperlink ref="B17" location="'Madrid 1723'!A1" display="   - 1723."/>
    <hyperlink ref="B18" location="'Madrid 1768'!A1" display="   - 1768."/>
    <hyperlink ref="B19" location="'Madrid 1787'!A1" display="   - 1787."/>
    <hyperlink ref="B20" location="'Madrid 1857'!A1" display="   - 1857."/>
    <hyperlink ref="B21" location="'Madrid 1860'!A1" display="   - 1860."/>
    <hyperlink ref="B22" location="'Madrid 1877'!A1" display="   - 1877."/>
    <hyperlink ref="B23" location="'Madrid 1887'!A1" display="   - 1887."/>
    <hyperlink ref="B24" location="'Madrid 1897'!A1" display="   - 1897."/>
    <hyperlink ref="B25" location="'Madrid 1900'!A1" display="   - 1900."/>
    <hyperlink ref="A7" location="Total!A1" display="Población por municipios. 1857 - 1900. Total"/>
    <hyperlink ref="A7:D7" location="Total!A1" display="Población por municipios. 1857 - 1900. Total"/>
    <hyperlink ref="A9:E9" location="'T. Hombres'!A1" display="Población por municipios. 1857 - 1900. Hombre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5" ht="18.75" customHeight="1">
      <c r="A3" s="54" t="s">
        <v>463</v>
      </c>
      <c r="B3" s="55"/>
      <c r="C3" s="55"/>
      <c r="D3" s="55"/>
      <c r="E3" s="55"/>
    </row>
    <row r="4" spans="1:5" ht="15.75" customHeight="1">
      <c r="A4" s="55"/>
      <c r="B4" s="55"/>
      <c r="C4" s="75"/>
      <c r="D4" s="75"/>
      <c r="E4" s="75"/>
    </row>
    <row r="5" spans="1:7" ht="12.75" customHeight="1">
      <c r="A5" s="67" t="s">
        <v>420</v>
      </c>
      <c r="B5" s="56" t="s">
        <v>490</v>
      </c>
      <c r="C5" s="76" t="s">
        <v>398</v>
      </c>
      <c r="D5" s="77"/>
      <c r="E5" s="78"/>
      <c r="G5" s="88" t="s">
        <v>389</v>
      </c>
    </row>
    <row r="6" spans="1:5" ht="12.75" customHeight="1">
      <c r="A6" s="68" t="s">
        <v>419</v>
      </c>
      <c r="B6" s="57"/>
      <c r="C6" s="76" t="s">
        <v>401</v>
      </c>
      <c r="D6" s="59" t="s">
        <v>461</v>
      </c>
      <c r="E6" s="78" t="s">
        <v>462</v>
      </c>
    </row>
    <row r="7" spans="1:5" ht="12.75" customHeight="1">
      <c r="A7" s="55"/>
      <c r="B7" s="55"/>
      <c r="C7" s="75"/>
      <c r="D7" s="75"/>
      <c r="E7" s="75"/>
    </row>
    <row r="8" spans="1:5" ht="12.75" customHeight="1">
      <c r="A8" s="92" t="s">
        <v>400</v>
      </c>
      <c r="B8" s="92" t="s">
        <v>401</v>
      </c>
      <c r="C8" s="10">
        <f>SUM(C9:C25)</f>
        <v>167832</v>
      </c>
      <c r="D8" s="10">
        <f>SUM(D9:D25)</f>
        <v>87873</v>
      </c>
      <c r="E8" s="10">
        <f>SUM(E9:E25)</f>
        <v>79959</v>
      </c>
    </row>
    <row r="9" spans="1:5" ht="12.75" customHeight="1">
      <c r="A9" s="92"/>
      <c r="B9" s="92" t="s">
        <v>402</v>
      </c>
      <c r="C9" s="10">
        <v>68</v>
      </c>
      <c r="D9" s="10">
        <v>40</v>
      </c>
      <c r="E9" s="10">
        <v>28</v>
      </c>
    </row>
    <row r="10" spans="1:5" ht="12.75" customHeight="1">
      <c r="A10" s="92"/>
      <c r="B10" s="92" t="s">
        <v>403</v>
      </c>
      <c r="C10" s="10">
        <v>28</v>
      </c>
      <c r="D10" s="10">
        <v>17</v>
      </c>
      <c r="E10" s="10">
        <v>11</v>
      </c>
    </row>
    <row r="11" spans="1:5" ht="12.75" customHeight="1">
      <c r="A11" s="92"/>
      <c r="B11" s="92" t="s">
        <v>404</v>
      </c>
      <c r="C11" s="10">
        <v>781</v>
      </c>
      <c r="D11" s="10">
        <v>410</v>
      </c>
      <c r="E11" s="10">
        <v>371</v>
      </c>
    </row>
    <row r="12" spans="1:5" ht="12.75" customHeight="1">
      <c r="A12" s="92"/>
      <c r="B12" s="92" t="s">
        <v>405</v>
      </c>
      <c r="C12" s="10">
        <v>764</v>
      </c>
      <c r="D12" s="10">
        <v>426</v>
      </c>
      <c r="E12" s="10">
        <v>338</v>
      </c>
    </row>
    <row r="13" spans="1:5" ht="12.75" customHeight="1">
      <c r="A13" s="92"/>
      <c r="B13" s="92" t="s">
        <v>406</v>
      </c>
      <c r="C13" s="10">
        <v>111</v>
      </c>
      <c r="D13" s="10">
        <v>60</v>
      </c>
      <c r="E13" s="10">
        <v>51</v>
      </c>
    </row>
    <row r="14" spans="1:5" ht="12.75" customHeight="1">
      <c r="A14" s="92"/>
      <c r="B14" s="92" t="s">
        <v>407</v>
      </c>
      <c r="C14" s="10">
        <v>71</v>
      </c>
      <c r="D14" s="10">
        <v>42</v>
      </c>
      <c r="E14" s="10">
        <v>29</v>
      </c>
    </row>
    <row r="15" spans="1:5" ht="12.75" customHeight="1">
      <c r="A15" s="92"/>
      <c r="B15" s="92" t="s">
        <v>408</v>
      </c>
      <c r="C15" s="10">
        <v>1091</v>
      </c>
      <c r="D15" s="10">
        <v>557</v>
      </c>
      <c r="E15" s="10">
        <v>534</v>
      </c>
    </row>
    <row r="16" spans="1:5" ht="12.75" customHeight="1">
      <c r="A16" s="92"/>
      <c r="B16" s="92" t="s">
        <v>409</v>
      </c>
      <c r="C16" s="10">
        <v>813</v>
      </c>
      <c r="D16" s="10">
        <v>407</v>
      </c>
      <c r="E16" s="10">
        <v>406</v>
      </c>
    </row>
    <row r="17" spans="1:5" ht="12.75" customHeight="1">
      <c r="A17" s="92"/>
      <c r="B17" s="92" t="s">
        <v>410</v>
      </c>
      <c r="C17" s="10">
        <v>109</v>
      </c>
      <c r="D17" s="10">
        <v>57</v>
      </c>
      <c r="E17" s="10">
        <v>52</v>
      </c>
    </row>
    <row r="18" spans="1:5" ht="12.75" customHeight="1">
      <c r="A18" s="92"/>
      <c r="B18" s="92" t="s">
        <v>411</v>
      </c>
      <c r="C18" s="10">
        <v>1787</v>
      </c>
      <c r="D18" s="10">
        <v>931</v>
      </c>
      <c r="E18" s="10">
        <v>856</v>
      </c>
    </row>
    <row r="19" spans="1:5" ht="12.75" customHeight="1">
      <c r="A19" s="92"/>
      <c r="B19" s="92" t="s">
        <v>412</v>
      </c>
      <c r="C19" s="10">
        <v>516</v>
      </c>
      <c r="D19" s="10">
        <v>272</v>
      </c>
      <c r="E19" s="10">
        <v>244</v>
      </c>
    </row>
    <row r="20" spans="1:5" ht="12.75" customHeight="1">
      <c r="A20" s="92"/>
      <c r="B20" s="92" t="s">
        <v>400</v>
      </c>
      <c r="C20" s="10">
        <v>156648</v>
      </c>
      <c r="D20" s="10">
        <v>81943</v>
      </c>
      <c r="E20" s="10">
        <v>74705</v>
      </c>
    </row>
    <row r="21" spans="1:5" ht="12.75" customHeight="1">
      <c r="A21" s="92"/>
      <c r="B21" s="92" t="s">
        <v>466</v>
      </c>
      <c r="C21" s="103">
        <v>610</v>
      </c>
      <c r="D21" s="10">
        <v>413</v>
      </c>
      <c r="E21" s="10">
        <v>197</v>
      </c>
    </row>
    <row r="22" spans="1:5" ht="12.75" customHeight="1">
      <c r="A22" s="92"/>
      <c r="B22" s="92" t="s">
        <v>413</v>
      </c>
      <c r="C22" s="10">
        <v>37</v>
      </c>
      <c r="D22" s="10">
        <v>18</v>
      </c>
      <c r="E22" s="10">
        <v>19</v>
      </c>
    </row>
    <row r="23" spans="1:5" ht="12.75" customHeight="1">
      <c r="A23" s="60"/>
      <c r="B23" s="60" t="s">
        <v>467</v>
      </c>
      <c r="C23" s="94">
        <v>2397</v>
      </c>
      <c r="D23" s="94">
        <v>1253</v>
      </c>
      <c r="E23" s="94">
        <v>1144</v>
      </c>
    </row>
    <row r="24" spans="1:5" ht="12.75" customHeight="1">
      <c r="A24" s="60"/>
      <c r="B24" s="94" t="s">
        <v>415</v>
      </c>
      <c r="C24" s="94">
        <v>1479</v>
      </c>
      <c r="D24" s="94">
        <v>746</v>
      </c>
      <c r="E24" s="94">
        <v>733</v>
      </c>
    </row>
    <row r="25" spans="1:5" ht="12.75" customHeight="1">
      <c r="A25" s="60"/>
      <c r="B25" s="60" t="s">
        <v>416</v>
      </c>
      <c r="C25" s="94">
        <v>522</v>
      </c>
      <c r="D25" s="94">
        <v>281</v>
      </c>
      <c r="E25" s="94">
        <v>241</v>
      </c>
    </row>
    <row r="26" spans="1:5" ht="12.75" customHeight="1">
      <c r="A26" s="95"/>
      <c r="B26" s="95"/>
      <c r="C26" s="101"/>
      <c r="D26" s="101"/>
      <c r="E26" s="101"/>
    </row>
    <row r="27" spans="1:5" ht="12.75" customHeight="1">
      <c r="A27" s="55"/>
      <c r="B27" s="55"/>
      <c r="C27" s="55"/>
      <c r="D27" s="55"/>
      <c r="E27" s="55"/>
    </row>
    <row r="28" spans="1:5" ht="12.75" customHeight="1">
      <c r="A28" s="63" t="s">
        <v>464</v>
      </c>
      <c r="B28" s="62"/>
      <c r="C28" s="62"/>
      <c r="D28" s="62"/>
      <c r="E28" s="62"/>
    </row>
    <row r="29" spans="1:5" ht="12.75" customHeight="1">
      <c r="A29" s="63" t="s">
        <v>465</v>
      </c>
      <c r="B29" s="62"/>
      <c r="C29" s="62"/>
      <c r="D29" s="62"/>
      <c r="E29" s="62"/>
    </row>
    <row r="30" spans="1:5" ht="12.75" customHeight="1">
      <c r="A30" s="65"/>
      <c r="B30" s="65"/>
      <c r="C30" s="65"/>
      <c r="D30" s="65"/>
      <c r="E30" s="62"/>
    </row>
    <row r="31" spans="1:5" ht="12.75" customHeight="1">
      <c r="A31" s="66" t="s">
        <v>350</v>
      </c>
      <c r="B31" s="65"/>
      <c r="C31" s="65"/>
      <c r="D31" s="65"/>
      <c r="E31" s="65"/>
    </row>
    <row r="32" spans="1:5" ht="12.75" customHeight="1">
      <c r="A32" s="66" t="s">
        <v>417</v>
      </c>
      <c r="B32" s="62"/>
      <c r="C32" s="62"/>
      <c r="D32" s="65"/>
      <c r="E32" s="65"/>
    </row>
    <row r="33" spans="1:5" ht="12.75" customHeight="1">
      <c r="A33" s="65"/>
      <c r="B33" s="65"/>
      <c r="C33" s="65"/>
      <c r="D33" s="65"/>
      <c r="E33" s="65"/>
    </row>
    <row r="34" ht="12.75" customHeight="1"/>
    <row r="35" ht="12.75" customHeight="1"/>
  </sheetData>
  <hyperlinks>
    <hyperlink ref="G5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5" ht="18.75" customHeight="1">
      <c r="A3" s="54" t="s">
        <v>470</v>
      </c>
      <c r="B3" s="55"/>
      <c r="C3" s="55"/>
      <c r="D3" s="55"/>
      <c r="E3" s="55"/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491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0" t="s">
        <v>401</v>
      </c>
      <c r="D6" s="58" t="s">
        <v>461</v>
      </c>
      <c r="E6" s="82" t="s">
        <v>462</v>
      </c>
    </row>
    <row r="7" spans="1:5" ht="12.75" customHeight="1">
      <c r="A7" s="55"/>
      <c r="B7" s="55"/>
      <c r="C7" s="61"/>
      <c r="D7" s="61"/>
      <c r="E7" s="61"/>
    </row>
    <row r="8" spans="1:7" ht="12.75" customHeight="1">
      <c r="A8" s="92" t="s">
        <v>400</v>
      </c>
      <c r="B8" s="92" t="s">
        <v>401</v>
      </c>
      <c r="C8" s="92">
        <f>SUM(C9:C23)</f>
        <v>298638</v>
      </c>
      <c r="D8" s="92">
        <f>SUM(D9:D23)</f>
        <v>153072</v>
      </c>
      <c r="E8" s="92">
        <f>SUM(E9:E23)</f>
        <v>145566</v>
      </c>
      <c r="G8" s="13" t="s">
        <v>497</v>
      </c>
    </row>
    <row r="9" spans="1:5" ht="12.75" customHeight="1">
      <c r="A9" s="92"/>
      <c r="B9" s="92" t="s">
        <v>402</v>
      </c>
      <c r="C9" s="92">
        <f>+D9+E9</f>
        <v>274</v>
      </c>
      <c r="D9" s="92">
        <v>147</v>
      </c>
      <c r="E9" s="92">
        <v>127</v>
      </c>
    </row>
    <row r="10" spans="1:5" ht="12.75" customHeight="1">
      <c r="A10" s="92"/>
      <c r="B10" s="92" t="s">
        <v>404</v>
      </c>
      <c r="C10" s="92">
        <f aca="true" t="shared" si="0" ref="C10:C23">+D10+E10</f>
        <v>565</v>
      </c>
      <c r="D10" s="92">
        <v>296</v>
      </c>
      <c r="E10" s="92">
        <v>269</v>
      </c>
    </row>
    <row r="11" spans="1:5" ht="12.75" customHeight="1">
      <c r="A11" s="92"/>
      <c r="B11" s="92" t="s">
        <v>473</v>
      </c>
      <c r="C11" s="92">
        <f t="shared" si="0"/>
        <v>1458</v>
      </c>
      <c r="D11" s="92">
        <v>821</v>
      </c>
      <c r="E11" s="92">
        <v>637</v>
      </c>
    </row>
    <row r="12" spans="1:5" ht="12.75" customHeight="1">
      <c r="A12" s="92"/>
      <c r="B12" s="92" t="s">
        <v>406</v>
      </c>
      <c r="C12" s="92">
        <f t="shared" si="0"/>
        <v>189</v>
      </c>
      <c r="D12" s="92">
        <v>126</v>
      </c>
      <c r="E12" s="92">
        <v>63</v>
      </c>
    </row>
    <row r="13" spans="1:5" ht="12.75" customHeight="1">
      <c r="A13" s="92"/>
      <c r="B13" s="92" t="s">
        <v>407</v>
      </c>
      <c r="C13" s="92">
        <f t="shared" si="0"/>
        <v>291</v>
      </c>
      <c r="D13" s="92">
        <v>187</v>
      </c>
      <c r="E13" s="92">
        <v>104</v>
      </c>
    </row>
    <row r="14" spans="1:5" ht="12.75" customHeight="1">
      <c r="A14" s="92"/>
      <c r="B14" s="92" t="s">
        <v>408</v>
      </c>
      <c r="C14" s="92">
        <f t="shared" si="0"/>
        <v>1512</v>
      </c>
      <c r="D14" s="92">
        <v>861</v>
      </c>
      <c r="E14" s="92">
        <v>651</v>
      </c>
    </row>
    <row r="15" spans="1:5" ht="12.75" customHeight="1">
      <c r="A15" s="92"/>
      <c r="B15" s="92" t="s">
        <v>409</v>
      </c>
      <c r="C15" s="92">
        <f t="shared" si="0"/>
        <v>1214</v>
      </c>
      <c r="D15" s="92">
        <v>639</v>
      </c>
      <c r="E15" s="92">
        <v>575</v>
      </c>
    </row>
    <row r="16" spans="1:5" ht="12.75" customHeight="1">
      <c r="A16" s="92"/>
      <c r="B16" s="92" t="s">
        <v>410</v>
      </c>
      <c r="C16" s="92">
        <f t="shared" si="0"/>
        <v>371</v>
      </c>
      <c r="D16" s="92">
        <v>236</v>
      </c>
      <c r="E16" s="92">
        <v>135</v>
      </c>
    </row>
    <row r="17" spans="1:5" ht="12.75" customHeight="1">
      <c r="A17" s="92"/>
      <c r="B17" s="92" t="s">
        <v>411</v>
      </c>
      <c r="C17" s="92">
        <f t="shared" si="0"/>
        <v>2121</v>
      </c>
      <c r="D17" s="92">
        <v>1183</v>
      </c>
      <c r="E17" s="92">
        <v>938</v>
      </c>
    </row>
    <row r="18" spans="1:5" ht="12.75" customHeight="1">
      <c r="A18" s="92"/>
      <c r="B18" s="92" t="s">
        <v>412</v>
      </c>
      <c r="C18" s="92">
        <f t="shared" si="0"/>
        <v>596</v>
      </c>
      <c r="D18" s="92">
        <v>326</v>
      </c>
      <c r="E18" s="92">
        <v>270</v>
      </c>
    </row>
    <row r="19" spans="1:5" ht="12.75" customHeight="1">
      <c r="A19" s="92"/>
      <c r="B19" s="92" t="s">
        <v>400</v>
      </c>
      <c r="C19" s="92">
        <f t="shared" si="0"/>
        <v>281170</v>
      </c>
      <c r="D19" s="92">
        <v>142232</v>
      </c>
      <c r="E19" s="92">
        <v>138938</v>
      </c>
    </row>
    <row r="20" spans="1:5" ht="12.75" customHeight="1">
      <c r="A20" s="92"/>
      <c r="B20" s="92" t="s">
        <v>468</v>
      </c>
      <c r="C20" s="92">
        <f t="shared" si="0"/>
        <v>2874</v>
      </c>
      <c r="D20" s="92">
        <v>2202</v>
      </c>
      <c r="E20" s="92">
        <v>672</v>
      </c>
    </row>
    <row r="21" spans="1:5" ht="12.75" customHeight="1">
      <c r="A21" s="92"/>
      <c r="B21" s="92" t="s">
        <v>414</v>
      </c>
      <c r="C21" s="92">
        <f t="shared" si="0"/>
        <v>2478</v>
      </c>
      <c r="D21" s="92">
        <v>1497</v>
      </c>
      <c r="E21" s="92">
        <v>981</v>
      </c>
    </row>
    <row r="22" spans="1:5" ht="12.75" customHeight="1">
      <c r="A22" s="60"/>
      <c r="B22" s="94" t="s">
        <v>450</v>
      </c>
      <c r="C22" s="94">
        <f t="shared" si="0"/>
        <v>2466</v>
      </c>
      <c r="D22" s="94">
        <v>1714</v>
      </c>
      <c r="E22" s="94">
        <v>752</v>
      </c>
    </row>
    <row r="23" spans="1:5" ht="12.75" customHeight="1">
      <c r="A23" s="60"/>
      <c r="B23" s="60" t="s">
        <v>416</v>
      </c>
      <c r="C23" s="60">
        <f t="shared" si="0"/>
        <v>1059</v>
      </c>
      <c r="D23" s="60">
        <v>605</v>
      </c>
      <c r="E23" s="60">
        <v>454</v>
      </c>
    </row>
    <row r="24" spans="1:5" ht="12.75" customHeight="1">
      <c r="A24" s="95"/>
      <c r="B24" s="95"/>
      <c r="C24" s="95"/>
      <c r="D24" s="95"/>
      <c r="E24" s="95"/>
    </row>
    <row r="25" spans="1:5" ht="12.75" customHeight="1">
      <c r="A25" s="55"/>
      <c r="B25" s="55"/>
      <c r="C25" s="55"/>
      <c r="D25" s="55"/>
      <c r="E25" s="55"/>
    </row>
    <row r="26" spans="1:5" ht="12.75" customHeight="1">
      <c r="A26" s="74" t="s">
        <v>471</v>
      </c>
      <c r="B26" s="65"/>
      <c r="C26" s="65"/>
      <c r="D26" s="65"/>
      <c r="E26" s="65"/>
    </row>
    <row r="27" spans="1:5" ht="12.75" customHeight="1">
      <c r="A27" s="74" t="s">
        <v>472</v>
      </c>
      <c r="B27" s="65"/>
      <c r="C27" s="65"/>
      <c r="D27" s="65"/>
      <c r="E27" s="65"/>
    </row>
    <row r="28" spans="1:5" ht="12.75" customHeight="1">
      <c r="A28" s="74"/>
      <c r="B28" s="65"/>
      <c r="C28" s="65"/>
      <c r="D28" s="65"/>
      <c r="E28" s="65"/>
    </row>
    <row r="29" spans="1:5" ht="12.75" customHeight="1">
      <c r="A29" s="66" t="s">
        <v>350</v>
      </c>
      <c r="B29" s="65"/>
      <c r="C29" s="65"/>
      <c r="D29" s="65"/>
      <c r="E29" s="65"/>
    </row>
    <row r="30" spans="1:5" ht="12.75" customHeight="1">
      <c r="A30" s="66" t="s">
        <v>417</v>
      </c>
      <c r="B30" s="62"/>
      <c r="C30" s="62"/>
      <c r="D30" s="65"/>
      <c r="E30" s="65"/>
    </row>
    <row r="31" spans="1:5" ht="12.75" customHeight="1">
      <c r="A31" s="70" t="s">
        <v>469</v>
      </c>
      <c r="B31" s="65"/>
      <c r="C31" s="65"/>
      <c r="D31" s="65"/>
      <c r="E31" s="65"/>
    </row>
    <row r="32" ht="12.75" customHeight="1"/>
    <row r="33" ht="12.75" customHeight="1"/>
    <row r="34" ht="12.75" customHeight="1"/>
    <row r="35" ht="12.75" customHeight="1"/>
  </sheetData>
  <hyperlinks>
    <hyperlink ref="G5" location="Índice!A1" display="Índice"/>
    <hyperlink ref="G8" location="Total!C87" display="Tabla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5" ht="18.75" customHeight="1">
      <c r="A3" s="54" t="s">
        <v>475</v>
      </c>
      <c r="B3" s="55"/>
      <c r="C3" s="55"/>
      <c r="D3" s="55"/>
      <c r="E3" s="55"/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492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0" t="s">
        <v>401</v>
      </c>
      <c r="D6" s="58" t="s">
        <v>461</v>
      </c>
      <c r="E6" s="82" t="s">
        <v>462</v>
      </c>
    </row>
    <row r="7" spans="1:5" ht="12.75" customHeight="1">
      <c r="A7" s="55"/>
      <c r="B7" s="55"/>
      <c r="C7" s="55"/>
      <c r="D7" s="55"/>
      <c r="E7" s="55"/>
    </row>
    <row r="8" spans="1:7" ht="12.75" customHeight="1">
      <c r="A8" s="92" t="s">
        <v>400</v>
      </c>
      <c r="B8" s="92" t="s">
        <v>401</v>
      </c>
      <c r="C8" s="10">
        <f>SUM(C9:C23)</f>
        <v>313890</v>
      </c>
      <c r="D8" s="10">
        <f>SUM(D9:D23)</f>
        <v>158503</v>
      </c>
      <c r="E8" s="10">
        <f>SUM(E9:E23)</f>
        <v>155387</v>
      </c>
      <c r="G8" s="13" t="s">
        <v>497</v>
      </c>
    </row>
    <row r="9" spans="1:5" ht="12.75" customHeight="1">
      <c r="A9" s="92"/>
      <c r="B9" s="92" t="s">
        <v>402</v>
      </c>
      <c r="C9" s="10">
        <f>+D9+E9</f>
        <v>212</v>
      </c>
      <c r="D9" s="10">
        <v>109</v>
      </c>
      <c r="E9" s="10">
        <v>103</v>
      </c>
    </row>
    <row r="10" spans="1:5" ht="12.75" customHeight="1">
      <c r="A10" s="92"/>
      <c r="B10" s="92" t="s">
        <v>404</v>
      </c>
      <c r="C10" s="10">
        <f aca="true" t="shared" si="0" ref="C10:C23">+D10+E10</f>
        <v>747</v>
      </c>
      <c r="D10" s="10">
        <v>458</v>
      </c>
      <c r="E10" s="10">
        <v>289</v>
      </c>
    </row>
    <row r="11" spans="1:5" ht="12.75" customHeight="1">
      <c r="A11" s="92"/>
      <c r="B11" s="92" t="s">
        <v>405</v>
      </c>
      <c r="C11" s="10">
        <f t="shared" si="0"/>
        <v>1201</v>
      </c>
      <c r="D11" s="10">
        <v>643</v>
      </c>
      <c r="E11" s="10">
        <v>558</v>
      </c>
    </row>
    <row r="12" spans="1:5" ht="12.75" customHeight="1">
      <c r="A12" s="92"/>
      <c r="B12" s="92" t="s">
        <v>406</v>
      </c>
      <c r="C12" s="10">
        <f t="shared" si="0"/>
        <v>193</v>
      </c>
      <c r="D12" s="10">
        <v>117</v>
      </c>
      <c r="E12" s="10">
        <v>76</v>
      </c>
    </row>
    <row r="13" spans="1:5" ht="12.75" customHeight="1">
      <c r="A13" s="92"/>
      <c r="B13" s="92" t="s">
        <v>407</v>
      </c>
      <c r="C13" s="10">
        <f t="shared" si="0"/>
        <v>233</v>
      </c>
      <c r="D13" s="10">
        <v>133</v>
      </c>
      <c r="E13" s="10">
        <v>100</v>
      </c>
    </row>
    <row r="14" spans="1:5" ht="12.75" customHeight="1">
      <c r="A14" s="92"/>
      <c r="B14" s="92" t="s">
        <v>408</v>
      </c>
      <c r="C14" s="10">
        <f t="shared" si="0"/>
        <v>1414</v>
      </c>
      <c r="D14" s="10">
        <v>771</v>
      </c>
      <c r="E14" s="10">
        <v>643</v>
      </c>
    </row>
    <row r="15" spans="1:5" ht="12.75" customHeight="1">
      <c r="A15" s="92"/>
      <c r="B15" s="92" t="s">
        <v>409</v>
      </c>
      <c r="C15" s="10">
        <f t="shared" si="0"/>
        <v>1270</v>
      </c>
      <c r="D15" s="10">
        <v>658</v>
      </c>
      <c r="E15" s="10">
        <v>612</v>
      </c>
    </row>
    <row r="16" spans="1:5" ht="12.75" customHeight="1">
      <c r="A16" s="92"/>
      <c r="B16" s="92" t="s">
        <v>410</v>
      </c>
      <c r="C16" s="10">
        <f t="shared" si="0"/>
        <v>479</v>
      </c>
      <c r="D16" s="10">
        <v>242</v>
      </c>
      <c r="E16" s="10">
        <v>237</v>
      </c>
    </row>
    <row r="17" spans="1:5" ht="12.75" customHeight="1">
      <c r="A17" s="92"/>
      <c r="B17" s="92" t="s">
        <v>411</v>
      </c>
      <c r="C17" s="10">
        <f t="shared" si="0"/>
        <v>2119</v>
      </c>
      <c r="D17" s="10">
        <v>1151</v>
      </c>
      <c r="E17" s="10">
        <v>968</v>
      </c>
    </row>
    <row r="18" spans="1:5" ht="12.75" customHeight="1">
      <c r="A18" s="92"/>
      <c r="B18" s="92" t="s">
        <v>412</v>
      </c>
      <c r="C18" s="10">
        <f t="shared" si="0"/>
        <v>554</v>
      </c>
      <c r="D18" s="10">
        <v>304</v>
      </c>
      <c r="E18" s="10">
        <v>250</v>
      </c>
    </row>
    <row r="19" spans="1:5" ht="12.75" customHeight="1">
      <c r="A19" s="92"/>
      <c r="B19" s="92" t="s">
        <v>400</v>
      </c>
      <c r="C19" s="10">
        <f t="shared" si="0"/>
        <v>298426</v>
      </c>
      <c r="D19" s="10">
        <v>149558</v>
      </c>
      <c r="E19" s="10">
        <v>148868</v>
      </c>
    </row>
    <row r="20" spans="1:5" ht="12.75" customHeight="1">
      <c r="A20" s="92"/>
      <c r="B20" s="92" t="s">
        <v>468</v>
      </c>
      <c r="C20" s="10">
        <f t="shared" si="0"/>
        <v>2160</v>
      </c>
      <c r="D20" s="10">
        <v>1561</v>
      </c>
      <c r="E20" s="10">
        <v>599</v>
      </c>
    </row>
    <row r="21" spans="1:5" ht="12.75" customHeight="1">
      <c r="A21" s="60"/>
      <c r="B21" s="60" t="s">
        <v>414</v>
      </c>
      <c r="C21" s="94">
        <f t="shared" si="0"/>
        <v>2101</v>
      </c>
      <c r="D21" s="94">
        <v>1110</v>
      </c>
      <c r="E21" s="94">
        <v>991</v>
      </c>
    </row>
    <row r="22" spans="1:5" ht="12.75" customHeight="1">
      <c r="A22" s="60"/>
      <c r="B22" s="94" t="s">
        <v>415</v>
      </c>
      <c r="C22" s="94">
        <f t="shared" si="0"/>
        <v>1738</v>
      </c>
      <c r="D22" s="94">
        <v>1113</v>
      </c>
      <c r="E22" s="94">
        <v>625</v>
      </c>
    </row>
    <row r="23" spans="1:5" ht="12.75" customHeight="1">
      <c r="A23" s="60"/>
      <c r="B23" s="60" t="s">
        <v>416</v>
      </c>
      <c r="C23" s="94">
        <f t="shared" si="0"/>
        <v>1043</v>
      </c>
      <c r="D23" s="94">
        <v>575</v>
      </c>
      <c r="E23" s="94">
        <v>468</v>
      </c>
    </row>
    <row r="24" spans="1:5" ht="12.75" customHeight="1">
      <c r="A24" s="95"/>
      <c r="B24" s="95"/>
      <c r="C24" s="101"/>
      <c r="D24" s="101"/>
      <c r="E24" s="101"/>
    </row>
    <row r="25" spans="1:5" ht="12.75" customHeight="1">
      <c r="A25" s="55"/>
      <c r="B25" s="55"/>
      <c r="C25" s="75"/>
      <c r="D25" s="75"/>
      <c r="E25" s="75"/>
    </row>
    <row r="26" spans="1:5" ht="12.75" customHeight="1">
      <c r="A26" s="66" t="s">
        <v>350</v>
      </c>
      <c r="B26" s="65"/>
      <c r="C26" s="65"/>
      <c r="D26" s="65"/>
      <c r="E26" s="65"/>
    </row>
    <row r="27" spans="1:5" ht="12.75" customHeight="1">
      <c r="A27" s="66" t="s">
        <v>417</v>
      </c>
      <c r="B27" s="62"/>
      <c r="C27" s="62"/>
      <c r="D27" s="65"/>
      <c r="E27" s="65"/>
    </row>
    <row r="28" spans="1:5" ht="12.75" customHeight="1">
      <c r="A28" s="70" t="s">
        <v>474</v>
      </c>
      <c r="B28" s="65"/>
      <c r="C28" s="65"/>
      <c r="D28" s="65"/>
      <c r="E28" s="65"/>
    </row>
    <row r="29" spans="1:5" ht="12.75" customHeight="1">
      <c r="A29" s="83"/>
      <c r="B29" s="55"/>
      <c r="C29" s="55"/>
      <c r="D29" s="55"/>
      <c r="E29" s="60"/>
    </row>
    <row r="30" ht="12.75" customHeight="1"/>
    <row r="31" ht="12.75" customHeight="1"/>
    <row r="32" ht="12.75" customHeight="1"/>
    <row r="33" ht="12.75" customHeight="1"/>
    <row r="34" ht="12.75" customHeight="1"/>
  </sheetData>
  <hyperlinks>
    <hyperlink ref="G5" location="Índice!A1" display="Índice"/>
    <hyperlink ref="G8" location="Total!D87" display="Tabla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8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ht="18.75" customHeight="1">
      <c r="A3" s="84" t="s">
        <v>477</v>
      </c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493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0" t="s">
        <v>401</v>
      </c>
      <c r="D6" s="58" t="s">
        <v>461</v>
      </c>
      <c r="E6" s="82" t="s">
        <v>462</v>
      </c>
    </row>
    <row r="7" spans="1:5" ht="12.75" customHeight="1">
      <c r="A7" s="55"/>
      <c r="B7" s="55"/>
      <c r="C7" s="55"/>
      <c r="D7" s="55"/>
      <c r="E7" s="55"/>
    </row>
    <row r="8" spans="1:7" ht="12.75" customHeight="1">
      <c r="A8" s="92" t="s">
        <v>400</v>
      </c>
      <c r="B8" s="92" t="s">
        <v>401</v>
      </c>
      <c r="C8" s="92">
        <f>SUM(C9:C23)</f>
        <v>417424</v>
      </c>
      <c r="D8" s="92">
        <f>SUM(D9:D23)</f>
        <v>201312</v>
      </c>
      <c r="E8" s="92">
        <f>SUM(E9:E23)</f>
        <v>216112</v>
      </c>
      <c r="G8" s="13" t="s">
        <v>497</v>
      </c>
    </row>
    <row r="9" spans="1:5" ht="12.75" customHeight="1">
      <c r="A9" s="92"/>
      <c r="B9" s="92" t="s">
        <v>402</v>
      </c>
      <c r="C9" s="92">
        <f>+D9+E9</f>
        <v>177</v>
      </c>
      <c r="D9" s="92">
        <v>95</v>
      </c>
      <c r="E9" s="92">
        <v>82</v>
      </c>
    </row>
    <row r="10" spans="1:5" ht="12.75" customHeight="1">
      <c r="A10" s="92"/>
      <c r="B10" s="92" t="s">
        <v>404</v>
      </c>
      <c r="C10" s="92">
        <f aca="true" t="shared" si="0" ref="C10:C23">+D10+E10</f>
        <v>491</v>
      </c>
      <c r="D10" s="92">
        <v>246</v>
      </c>
      <c r="E10" s="92">
        <v>245</v>
      </c>
    </row>
    <row r="11" spans="1:5" ht="12.75" customHeight="1">
      <c r="A11" s="92"/>
      <c r="B11" s="92" t="s">
        <v>405</v>
      </c>
      <c r="C11" s="92">
        <f t="shared" si="0"/>
        <v>1161</v>
      </c>
      <c r="D11" s="92">
        <v>607</v>
      </c>
      <c r="E11" s="92">
        <v>554</v>
      </c>
    </row>
    <row r="12" spans="1:5" ht="12.75" customHeight="1">
      <c r="A12" s="92"/>
      <c r="B12" s="92" t="s">
        <v>406</v>
      </c>
      <c r="C12" s="92">
        <f t="shared" si="0"/>
        <v>564</v>
      </c>
      <c r="D12" s="92">
        <v>232</v>
      </c>
      <c r="E12" s="92">
        <v>332</v>
      </c>
    </row>
    <row r="13" spans="1:5" ht="12.75" customHeight="1">
      <c r="A13" s="92"/>
      <c r="B13" s="92" t="s">
        <v>407</v>
      </c>
      <c r="C13" s="92">
        <f t="shared" si="0"/>
        <v>286</v>
      </c>
      <c r="D13" s="92">
        <v>166</v>
      </c>
      <c r="E13" s="92">
        <v>120</v>
      </c>
    </row>
    <row r="14" spans="1:5" ht="12.75" customHeight="1">
      <c r="A14" s="92"/>
      <c r="B14" s="10" t="s">
        <v>408</v>
      </c>
      <c r="C14" s="10">
        <f t="shared" si="0"/>
        <v>1700</v>
      </c>
      <c r="D14" s="10">
        <v>868</v>
      </c>
      <c r="E14" s="10">
        <v>832</v>
      </c>
    </row>
    <row r="15" spans="1:5" ht="12.75" customHeight="1">
      <c r="A15" s="92"/>
      <c r="B15" s="92" t="s">
        <v>409</v>
      </c>
      <c r="C15" s="92">
        <f t="shared" si="0"/>
        <v>2040</v>
      </c>
      <c r="D15" s="92">
        <v>1028</v>
      </c>
      <c r="E15" s="92">
        <v>1012</v>
      </c>
    </row>
    <row r="16" spans="1:5" ht="12.75" customHeight="1">
      <c r="A16" s="92"/>
      <c r="B16" s="92" t="s">
        <v>410</v>
      </c>
      <c r="C16" s="92">
        <f t="shared" si="0"/>
        <v>1518</v>
      </c>
      <c r="D16" s="92">
        <v>719</v>
      </c>
      <c r="E16" s="92">
        <v>799</v>
      </c>
    </row>
    <row r="17" spans="1:5" ht="12.75" customHeight="1">
      <c r="A17" s="92"/>
      <c r="B17" s="92" t="s">
        <v>411</v>
      </c>
      <c r="C17" s="92">
        <f t="shared" si="0"/>
        <v>2391</v>
      </c>
      <c r="D17" s="92">
        <v>1282</v>
      </c>
      <c r="E17" s="92">
        <v>1109</v>
      </c>
    </row>
    <row r="18" spans="1:5" ht="12.75" customHeight="1">
      <c r="A18" s="92"/>
      <c r="B18" s="92" t="s">
        <v>412</v>
      </c>
      <c r="C18" s="92">
        <f t="shared" si="0"/>
        <v>506</v>
      </c>
      <c r="D18" s="92">
        <v>265</v>
      </c>
      <c r="E18" s="92">
        <v>241</v>
      </c>
    </row>
    <row r="19" spans="1:5" ht="12.75" customHeight="1">
      <c r="A19" s="92"/>
      <c r="B19" s="92" t="s">
        <v>400</v>
      </c>
      <c r="C19" s="92">
        <f t="shared" si="0"/>
        <v>397816</v>
      </c>
      <c r="D19" s="92">
        <v>190763</v>
      </c>
      <c r="E19" s="92">
        <v>207053</v>
      </c>
    </row>
    <row r="20" spans="1:5" ht="12.75" customHeight="1">
      <c r="A20" s="92"/>
      <c r="B20" s="92" t="s">
        <v>468</v>
      </c>
      <c r="C20" s="92">
        <f t="shared" si="0"/>
        <v>2269</v>
      </c>
      <c r="D20" s="92">
        <v>1486</v>
      </c>
      <c r="E20" s="92">
        <v>783</v>
      </c>
    </row>
    <row r="21" spans="1:5" ht="12.75" customHeight="1">
      <c r="A21" s="92"/>
      <c r="B21" s="92" t="s">
        <v>414</v>
      </c>
      <c r="C21" s="92">
        <f t="shared" si="0"/>
        <v>3280</v>
      </c>
      <c r="D21" s="92">
        <v>1675</v>
      </c>
      <c r="E21" s="92">
        <v>1605</v>
      </c>
    </row>
    <row r="22" spans="1:5" ht="12.75" customHeight="1">
      <c r="A22" s="60"/>
      <c r="B22" s="94" t="s">
        <v>415</v>
      </c>
      <c r="C22" s="94">
        <f t="shared" si="0"/>
        <v>2014</v>
      </c>
      <c r="D22" s="94">
        <v>1227</v>
      </c>
      <c r="E22" s="94">
        <v>787</v>
      </c>
    </row>
    <row r="23" spans="1:5" ht="12.75" customHeight="1">
      <c r="A23" s="60"/>
      <c r="B23" s="60" t="s">
        <v>416</v>
      </c>
      <c r="C23" s="60">
        <f t="shared" si="0"/>
        <v>1211</v>
      </c>
      <c r="D23" s="60">
        <v>653</v>
      </c>
      <c r="E23" s="60">
        <v>558</v>
      </c>
    </row>
    <row r="24" spans="1:5" ht="12.75" customHeight="1">
      <c r="A24" s="95"/>
      <c r="B24" s="95"/>
      <c r="C24" s="95"/>
      <c r="D24" s="95"/>
      <c r="E24" s="95"/>
    </row>
    <row r="25" spans="1:5" ht="12.75" customHeight="1">
      <c r="A25" s="55"/>
      <c r="B25" s="55"/>
      <c r="C25" s="55"/>
      <c r="D25" s="55"/>
      <c r="E25" s="55"/>
    </row>
    <row r="26" spans="1:5" ht="12.75" customHeight="1">
      <c r="A26" s="66" t="s">
        <v>350</v>
      </c>
      <c r="B26" s="65"/>
      <c r="C26" s="65"/>
      <c r="D26" s="65"/>
      <c r="E26" s="65"/>
    </row>
    <row r="27" spans="1:5" ht="12.75" customHeight="1">
      <c r="A27" s="66" t="s">
        <v>417</v>
      </c>
      <c r="B27" s="62"/>
      <c r="C27" s="62"/>
      <c r="D27" s="65"/>
      <c r="E27" s="65"/>
    </row>
    <row r="28" spans="1:5" ht="12.75" customHeight="1">
      <c r="A28" s="70" t="s">
        <v>476</v>
      </c>
      <c r="B28" s="65"/>
      <c r="C28" s="65"/>
      <c r="D28" s="65"/>
      <c r="E28" s="6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hyperlinks>
    <hyperlink ref="G5" location="Índice!A1" display="Índice"/>
    <hyperlink ref="G8" location="Total!E87" display="Tabla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ht="18.75" customHeight="1">
      <c r="A3" s="84" t="s">
        <v>481</v>
      </c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494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6" t="s">
        <v>401</v>
      </c>
      <c r="D6" s="71" t="s">
        <v>461</v>
      </c>
      <c r="E6" s="87" t="s">
        <v>462</v>
      </c>
    </row>
    <row r="7" spans="1:5" ht="12.75" customHeight="1">
      <c r="A7" s="85"/>
      <c r="B7" s="85"/>
      <c r="C7" s="85"/>
      <c r="D7" s="85"/>
      <c r="E7" s="85"/>
    </row>
    <row r="8" spans="1:7" ht="12.75" customHeight="1">
      <c r="A8" s="92" t="s">
        <v>400</v>
      </c>
      <c r="B8" s="92" t="s">
        <v>401</v>
      </c>
      <c r="C8" s="92">
        <f>SUM(C9:C22)</f>
        <v>493896</v>
      </c>
      <c r="D8" s="92">
        <f>SUM(D9:D22)</f>
        <v>235429</v>
      </c>
      <c r="E8" s="92">
        <f>SUM(E9:E22)</f>
        <v>258467</v>
      </c>
      <c r="G8" s="13" t="s">
        <v>497</v>
      </c>
    </row>
    <row r="9" spans="1:5" ht="12.75" customHeight="1">
      <c r="A9" s="92"/>
      <c r="B9" s="92" t="s">
        <v>404</v>
      </c>
      <c r="C9" s="92">
        <f aca="true" t="shared" si="0" ref="C9:C22">+D9+E9</f>
        <v>694</v>
      </c>
      <c r="D9" s="92">
        <v>348</v>
      </c>
      <c r="E9" s="92">
        <v>346</v>
      </c>
    </row>
    <row r="10" spans="1:5" ht="12.75" customHeight="1">
      <c r="A10" s="92"/>
      <c r="B10" s="92" t="s">
        <v>405</v>
      </c>
      <c r="C10" s="92">
        <f t="shared" si="0"/>
        <v>973</v>
      </c>
      <c r="D10" s="92">
        <v>527</v>
      </c>
      <c r="E10" s="92">
        <v>446</v>
      </c>
    </row>
    <row r="11" spans="1:5" ht="12.75" customHeight="1">
      <c r="A11" s="92"/>
      <c r="B11" s="92" t="s">
        <v>406</v>
      </c>
      <c r="C11" s="92">
        <f t="shared" si="0"/>
        <v>842</v>
      </c>
      <c r="D11" s="92">
        <v>401</v>
      </c>
      <c r="E11" s="92">
        <v>441</v>
      </c>
    </row>
    <row r="12" spans="1:5" ht="12.75" customHeight="1">
      <c r="A12" s="92"/>
      <c r="B12" s="92" t="s">
        <v>407</v>
      </c>
      <c r="C12" s="92">
        <f t="shared" si="0"/>
        <v>279</v>
      </c>
      <c r="D12" s="92">
        <v>155</v>
      </c>
      <c r="E12" s="92">
        <v>124</v>
      </c>
    </row>
    <row r="13" spans="1:5" ht="12.75" customHeight="1">
      <c r="A13" s="92"/>
      <c r="B13" s="92" t="s">
        <v>408</v>
      </c>
      <c r="C13" s="92">
        <f t="shared" si="0"/>
        <v>1804</v>
      </c>
      <c r="D13" s="92">
        <v>899</v>
      </c>
      <c r="E13" s="92">
        <v>905</v>
      </c>
    </row>
    <row r="14" spans="1:5" ht="12.75" customHeight="1">
      <c r="A14" s="92"/>
      <c r="B14" s="92" t="s">
        <v>409</v>
      </c>
      <c r="C14" s="92">
        <f t="shared" si="0"/>
        <v>3265</v>
      </c>
      <c r="D14" s="92">
        <v>1573</v>
      </c>
      <c r="E14" s="92">
        <v>1692</v>
      </c>
    </row>
    <row r="15" spans="1:5" ht="12.75" customHeight="1">
      <c r="A15" s="92"/>
      <c r="B15" s="92" t="s">
        <v>410</v>
      </c>
      <c r="C15" s="92">
        <f t="shared" si="0"/>
        <v>1790</v>
      </c>
      <c r="D15" s="92">
        <v>972</v>
      </c>
      <c r="E15" s="92">
        <v>818</v>
      </c>
    </row>
    <row r="16" spans="1:5" ht="12.75" customHeight="1">
      <c r="A16" s="92"/>
      <c r="B16" s="92" t="s">
        <v>411</v>
      </c>
      <c r="C16" s="92">
        <f t="shared" si="0"/>
        <v>2493</v>
      </c>
      <c r="D16" s="92">
        <v>1296</v>
      </c>
      <c r="E16" s="92">
        <v>1197</v>
      </c>
    </row>
    <row r="17" spans="1:5" ht="12.75" customHeight="1">
      <c r="A17" s="92"/>
      <c r="B17" s="92" t="s">
        <v>412</v>
      </c>
      <c r="C17" s="92">
        <f t="shared" si="0"/>
        <v>546</v>
      </c>
      <c r="D17" s="92">
        <v>260</v>
      </c>
      <c r="E17" s="92">
        <v>286</v>
      </c>
    </row>
    <row r="18" spans="1:5" ht="12.75" customHeight="1">
      <c r="A18" s="92"/>
      <c r="B18" s="92" t="s">
        <v>400</v>
      </c>
      <c r="C18" s="92">
        <f t="shared" si="0"/>
        <v>470283</v>
      </c>
      <c r="D18" s="92">
        <v>223061</v>
      </c>
      <c r="E18" s="92">
        <v>247222</v>
      </c>
    </row>
    <row r="19" spans="1:5" ht="12.75" customHeight="1">
      <c r="A19" s="92"/>
      <c r="B19" s="92" t="s">
        <v>468</v>
      </c>
      <c r="C19" s="92">
        <f t="shared" si="0"/>
        <v>1801</v>
      </c>
      <c r="D19" s="92">
        <v>1071</v>
      </c>
      <c r="E19" s="92">
        <v>730</v>
      </c>
    </row>
    <row r="20" spans="1:5" ht="12.75" customHeight="1">
      <c r="A20" s="92"/>
      <c r="B20" s="92" t="s">
        <v>414</v>
      </c>
      <c r="C20" s="92">
        <f t="shared" si="0"/>
        <v>5611</v>
      </c>
      <c r="D20" s="92">
        <v>2828</v>
      </c>
      <c r="E20" s="92">
        <v>2783</v>
      </c>
    </row>
    <row r="21" spans="1:5" ht="12.75" customHeight="1">
      <c r="A21" s="92"/>
      <c r="B21" s="10" t="s">
        <v>480</v>
      </c>
      <c r="C21" s="10">
        <f t="shared" si="0"/>
        <v>2288</v>
      </c>
      <c r="D21" s="10">
        <v>1408</v>
      </c>
      <c r="E21" s="10">
        <v>880</v>
      </c>
    </row>
    <row r="22" spans="1:5" ht="12.75" customHeight="1">
      <c r="A22" s="92"/>
      <c r="B22" s="92" t="s">
        <v>416</v>
      </c>
      <c r="C22" s="92">
        <f t="shared" si="0"/>
        <v>1227</v>
      </c>
      <c r="D22" s="92">
        <v>630</v>
      </c>
      <c r="E22" s="92">
        <v>597</v>
      </c>
    </row>
    <row r="23" spans="1:5" ht="12.75" customHeight="1">
      <c r="A23" s="104"/>
      <c r="B23" s="104"/>
      <c r="C23" s="104"/>
      <c r="D23" s="104"/>
      <c r="E23" s="104"/>
    </row>
    <row r="24" spans="1:5" ht="12.75" customHeight="1">
      <c r="A24" s="55"/>
      <c r="B24" s="55"/>
      <c r="C24" s="55"/>
      <c r="D24" s="55"/>
      <c r="E24" s="55"/>
    </row>
    <row r="25" spans="1:5" ht="12.75" customHeight="1">
      <c r="A25" s="63" t="s">
        <v>479</v>
      </c>
      <c r="B25" s="62"/>
      <c r="C25" s="62"/>
      <c r="D25" s="62"/>
      <c r="E25" s="62"/>
    </row>
    <row r="26" spans="1:5" ht="12.75" customHeight="1">
      <c r="A26" s="63"/>
      <c r="B26" s="62"/>
      <c r="C26" s="62"/>
      <c r="D26" s="62"/>
      <c r="E26" s="62"/>
    </row>
    <row r="27" spans="1:5" ht="12.75" customHeight="1">
      <c r="A27" s="66" t="s">
        <v>350</v>
      </c>
      <c r="B27" s="65"/>
      <c r="C27" s="65"/>
      <c r="D27" s="65"/>
      <c r="E27" s="65"/>
    </row>
    <row r="28" spans="1:5" ht="12.75" customHeight="1">
      <c r="A28" s="66" t="s">
        <v>417</v>
      </c>
      <c r="B28" s="62"/>
      <c r="C28" s="62"/>
      <c r="D28" s="65"/>
      <c r="E28" s="65"/>
    </row>
    <row r="29" spans="1:5" ht="12.75" customHeight="1">
      <c r="A29" s="70" t="s">
        <v>478</v>
      </c>
      <c r="B29" s="65"/>
      <c r="C29" s="65"/>
      <c r="D29" s="65"/>
      <c r="E29" s="6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hyperlinks>
    <hyperlink ref="G5" location="Índice!A1" display="Índice"/>
    <hyperlink ref="G8" location="Total!F87" display="Tabla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28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ht="18.75" customHeight="1">
      <c r="A3" s="84" t="s">
        <v>483</v>
      </c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495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0" t="s">
        <v>401</v>
      </c>
      <c r="D6" s="58" t="s">
        <v>461</v>
      </c>
      <c r="E6" s="82" t="s">
        <v>462</v>
      </c>
    </row>
    <row r="7" spans="1:5" ht="12.75" customHeight="1">
      <c r="A7" s="55"/>
      <c r="B7" s="55"/>
      <c r="C7" s="55"/>
      <c r="D7" s="55"/>
      <c r="E7" s="55"/>
    </row>
    <row r="8" spans="1:7" ht="12.75" customHeight="1">
      <c r="A8" s="92" t="s">
        <v>400</v>
      </c>
      <c r="B8" s="92" t="s">
        <v>401</v>
      </c>
      <c r="C8" s="92">
        <f>SUM(C9:C22)</f>
        <v>546195</v>
      </c>
      <c r="D8" s="92">
        <f>SUM(D9:D22)</f>
        <v>252754</v>
      </c>
      <c r="E8" s="92">
        <f>SUM(E9:E22)</f>
        <v>293441</v>
      </c>
      <c r="G8" s="13" t="s">
        <v>497</v>
      </c>
    </row>
    <row r="9" spans="1:5" ht="12.75" customHeight="1">
      <c r="A9" s="92"/>
      <c r="B9" s="92" t="s">
        <v>404</v>
      </c>
      <c r="C9" s="92">
        <f aca="true" t="shared" si="0" ref="C9:C22">+D9+E9</f>
        <v>750</v>
      </c>
      <c r="D9" s="92">
        <v>377</v>
      </c>
      <c r="E9" s="92">
        <v>373</v>
      </c>
    </row>
    <row r="10" spans="1:5" ht="12.75" customHeight="1">
      <c r="A10" s="92"/>
      <c r="B10" s="92" t="s">
        <v>405</v>
      </c>
      <c r="C10" s="92">
        <f t="shared" si="0"/>
        <v>1339</v>
      </c>
      <c r="D10" s="92">
        <f>652+23</f>
        <v>675</v>
      </c>
      <c r="E10" s="92">
        <f>650+14</f>
        <v>664</v>
      </c>
    </row>
    <row r="11" spans="1:5" ht="12.75" customHeight="1">
      <c r="A11" s="92"/>
      <c r="B11" s="92" t="s">
        <v>406</v>
      </c>
      <c r="C11" s="92">
        <f t="shared" si="0"/>
        <v>1260</v>
      </c>
      <c r="D11" s="92">
        <f>569+41</f>
        <v>610</v>
      </c>
      <c r="E11" s="92">
        <f>561+89</f>
        <v>650</v>
      </c>
    </row>
    <row r="12" spans="1:5" ht="12.75" customHeight="1">
      <c r="A12" s="92"/>
      <c r="B12" s="92" t="s">
        <v>407</v>
      </c>
      <c r="C12" s="92">
        <f t="shared" si="0"/>
        <v>450</v>
      </c>
      <c r="D12" s="92">
        <f>138+94</f>
        <v>232</v>
      </c>
      <c r="E12" s="92">
        <f>178+40</f>
        <v>218</v>
      </c>
    </row>
    <row r="13" spans="1:5" ht="12.75" customHeight="1">
      <c r="A13" s="92"/>
      <c r="B13" s="92" t="s">
        <v>408</v>
      </c>
      <c r="C13" s="92">
        <f t="shared" si="0"/>
        <v>2990</v>
      </c>
      <c r="D13" s="92">
        <f>1773+167</f>
        <v>1940</v>
      </c>
      <c r="E13" s="92">
        <f>944+106</f>
        <v>1050</v>
      </c>
    </row>
    <row r="14" spans="1:5" ht="12.75" customHeight="1">
      <c r="A14" s="92"/>
      <c r="B14" s="92" t="s">
        <v>409</v>
      </c>
      <c r="C14" s="92">
        <f t="shared" si="0"/>
        <v>5477</v>
      </c>
      <c r="D14" s="92">
        <f>2442+497</f>
        <v>2939</v>
      </c>
      <c r="E14" s="92">
        <f>2189+349</f>
        <v>2538</v>
      </c>
    </row>
    <row r="15" spans="1:5" ht="12.75" customHeight="1">
      <c r="A15" s="92"/>
      <c r="B15" s="92" t="s">
        <v>410</v>
      </c>
      <c r="C15" s="92">
        <f t="shared" si="0"/>
        <v>2820</v>
      </c>
      <c r="D15" s="92">
        <f>1325+154</f>
        <v>1479</v>
      </c>
      <c r="E15" s="92">
        <f>1324+17</f>
        <v>1341</v>
      </c>
    </row>
    <row r="16" spans="1:5" ht="12.75" customHeight="1">
      <c r="A16" s="92"/>
      <c r="B16" s="92" t="s">
        <v>411</v>
      </c>
      <c r="C16" s="92">
        <f t="shared" si="0"/>
        <v>2957</v>
      </c>
      <c r="D16" s="8">
        <f>1383+103</f>
        <v>1486</v>
      </c>
      <c r="E16" s="8">
        <f>1421+50</f>
        <v>1471</v>
      </c>
    </row>
    <row r="17" spans="1:5" ht="12.75" customHeight="1">
      <c r="A17" s="92"/>
      <c r="B17" s="92" t="s">
        <v>412</v>
      </c>
      <c r="C17" s="92">
        <f t="shared" si="0"/>
        <v>647</v>
      </c>
      <c r="D17" s="92">
        <f>256+34</f>
        <v>290</v>
      </c>
      <c r="E17" s="92">
        <f>340+17</f>
        <v>357</v>
      </c>
    </row>
    <row r="18" spans="1:5" ht="12.75" customHeight="1">
      <c r="A18" s="92"/>
      <c r="B18" s="92" t="s">
        <v>400</v>
      </c>
      <c r="C18" s="92">
        <f t="shared" si="0"/>
        <v>512150</v>
      </c>
      <c r="D18" s="92">
        <f>230281+4305</f>
        <v>234586</v>
      </c>
      <c r="E18" s="92">
        <f>273940+3624</f>
        <v>277564</v>
      </c>
    </row>
    <row r="19" spans="1:5" ht="12.75" customHeight="1">
      <c r="A19" s="92"/>
      <c r="B19" s="92" t="s">
        <v>468</v>
      </c>
      <c r="C19" s="92">
        <f t="shared" si="0"/>
        <v>2283</v>
      </c>
      <c r="D19" s="92">
        <f>1267+123</f>
        <v>1390</v>
      </c>
      <c r="E19" s="92">
        <f>858+35</f>
        <v>893</v>
      </c>
    </row>
    <row r="20" spans="1:5" ht="12.75" customHeight="1">
      <c r="A20" s="60"/>
      <c r="B20" s="60" t="s">
        <v>414</v>
      </c>
      <c r="C20" s="60">
        <f t="shared" si="0"/>
        <v>9027</v>
      </c>
      <c r="D20" s="60">
        <f>4327+169</f>
        <v>4496</v>
      </c>
      <c r="E20" s="60">
        <f>4451+80</f>
        <v>4531</v>
      </c>
    </row>
    <row r="21" spans="1:5" ht="12.75" customHeight="1">
      <c r="A21" s="60"/>
      <c r="B21" s="94" t="s">
        <v>415</v>
      </c>
      <c r="C21" s="94">
        <f t="shared" si="0"/>
        <v>2688</v>
      </c>
      <c r="D21" s="94">
        <f>1488+90</f>
        <v>1578</v>
      </c>
      <c r="E21" s="94">
        <f>1069+41</f>
        <v>1110</v>
      </c>
    </row>
    <row r="22" spans="1:5" ht="12.75" customHeight="1">
      <c r="A22" s="60"/>
      <c r="B22" s="60" t="s">
        <v>416</v>
      </c>
      <c r="C22" s="60">
        <f t="shared" si="0"/>
        <v>1357</v>
      </c>
      <c r="D22" s="60">
        <f>638+38</f>
        <v>676</v>
      </c>
      <c r="E22" s="60">
        <f>657+24</f>
        <v>681</v>
      </c>
    </row>
    <row r="23" spans="1:5" ht="12.75" customHeight="1">
      <c r="A23" s="95"/>
      <c r="B23" s="95"/>
      <c r="C23" s="95"/>
      <c r="D23" s="95"/>
      <c r="E23" s="95"/>
    </row>
    <row r="24" spans="1:5" ht="12.75" customHeight="1">
      <c r="A24" s="55"/>
      <c r="B24" s="55"/>
      <c r="C24" s="55"/>
      <c r="D24" s="55"/>
      <c r="E24" s="55"/>
    </row>
    <row r="25" spans="1:5" ht="12.75" customHeight="1">
      <c r="A25" s="66" t="s">
        <v>350</v>
      </c>
      <c r="B25" s="65"/>
      <c r="C25" s="65"/>
      <c r="D25" s="65"/>
      <c r="E25" s="65"/>
    </row>
    <row r="26" spans="1:5" ht="12.75" customHeight="1">
      <c r="A26" s="66" t="s">
        <v>417</v>
      </c>
      <c r="B26" s="62"/>
      <c r="C26" s="62"/>
      <c r="D26" s="65"/>
      <c r="E26" s="65"/>
    </row>
    <row r="27" spans="1:5" ht="12.75" customHeight="1">
      <c r="A27" s="70" t="s">
        <v>482</v>
      </c>
      <c r="B27" s="65"/>
      <c r="C27" s="65"/>
      <c r="D27" s="65"/>
      <c r="E27" s="65"/>
    </row>
    <row r="28" spans="1:5" ht="12.75" customHeight="1">
      <c r="A28" s="83"/>
      <c r="B28" s="55"/>
      <c r="C28" s="55"/>
      <c r="D28" s="55"/>
      <c r="E28" s="6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hyperlinks>
    <hyperlink ref="G5" location="Índice!A1" display="Índice"/>
    <hyperlink ref="G8" location="Total!G87" display="Tabla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ht="18.75" customHeight="1">
      <c r="A3" s="84" t="s">
        <v>485</v>
      </c>
    </row>
    <row r="4" spans="1:5" ht="15.75" customHeight="1">
      <c r="A4" s="55"/>
      <c r="B4" s="55"/>
      <c r="C4" s="55"/>
      <c r="D4" s="55"/>
      <c r="E4" s="55"/>
    </row>
    <row r="5" spans="1:7" ht="12.75" customHeight="1">
      <c r="A5" s="67" t="s">
        <v>420</v>
      </c>
      <c r="B5" s="56" t="s">
        <v>496</v>
      </c>
      <c r="C5" s="80" t="s">
        <v>398</v>
      </c>
      <c r="D5" s="81"/>
      <c r="E5" s="82"/>
      <c r="G5" s="88" t="s">
        <v>389</v>
      </c>
    </row>
    <row r="6" spans="1:5" ht="12.75" customHeight="1">
      <c r="A6" s="68" t="s">
        <v>419</v>
      </c>
      <c r="B6" s="57"/>
      <c r="C6" s="80" t="s">
        <v>401</v>
      </c>
      <c r="D6" s="58" t="s">
        <v>461</v>
      </c>
      <c r="E6" s="82" t="s">
        <v>462</v>
      </c>
    </row>
    <row r="7" spans="1:5" ht="12.75" customHeight="1">
      <c r="A7" s="55"/>
      <c r="B7" s="55"/>
      <c r="C7" s="55"/>
      <c r="D7" s="55"/>
      <c r="E7" s="55"/>
    </row>
    <row r="8" spans="1:7" ht="12.75" customHeight="1">
      <c r="A8" s="92" t="s">
        <v>400</v>
      </c>
      <c r="B8" s="92" t="s">
        <v>401</v>
      </c>
      <c r="C8" s="92">
        <f>SUM(C9:C22)</f>
        <v>576538</v>
      </c>
      <c r="D8" s="92">
        <f>SUM(D9:D22)</f>
        <v>266969</v>
      </c>
      <c r="E8" s="92">
        <f>SUM(E9:E22)</f>
        <v>309569</v>
      </c>
      <c r="G8" s="13" t="s">
        <v>497</v>
      </c>
    </row>
    <row r="9" spans="1:5" ht="12.75" customHeight="1">
      <c r="A9" s="92"/>
      <c r="B9" s="92" t="s">
        <v>404</v>
      </c>
      <c r="C9" s="92">
        <f aca="true" t="shared" si="0" ref="C9:C22">+D9+E9</f>
        <v>861</v>
      </c>
      <c r="D9" s="92">
        <f>381+52</f>
        <v>433</v>
      </c>
      <c r="E9" s="92">
        <f>362+66</f>
        <v>428</v>
      </c>
    </row>
    <row r="10" spans="1:5" ht="12.75" customHeight="1">
      <c r="A10" s="92"/>
      <c r="B10" s="92" t="s">
        <v>405</v>
      </c>
      <c r="C10" s="92">
        <f t="shared" si="0"/>
        <v>1406</v>
      </c>
      <c r="D10" s="92">
        <f>713+13</f>
        <v>726</v>
      </c>
      <c r="E10" s="92">
        <f>665+15</f>
        <v>680</v>
      </c>
    </row>
    <row r="11" spans="1:5" ht="12.75" customHeight="1">
      <c r="A11" s="92"/>
      <c r="B11" s="92" t="s">
        <v>406</v>
      </c>
      <c r="C11" s="92">
        <f t="shared" si="0"/>
        <v>1648</v>
      </c>
      <c r="D11" s="92">
        <f>772+31</f>
        <v>803</v>
      </c>
      <c r="E11" s="92">
        <f>835+10</f>
        <v>845</v>
      </c>
    </row>
    <row r="12" spans="1:5" ht="12.75" customHeight="1">
      <c r="A12" s="92"/>
      <c r="B12" s="92" t="s">
        <v>407</v>
      </c>
      <c r="C12" s="92">
        <f t="shared" si="0"/>
        <v>583</v>
      </c>
      <c r="D12" s="92">
        <f>246+38</f>
        <v>284</v>
      </c>
      <c r="E12" s="92">
        <f>281+18</f>
        <v>299</v>
      </c>
    </row>
    <row r="13" spans="1:5" ht="12.75" customHeight="1">
      <c r="A13" s="92"/>
      <c r="B13" s="92" t="s">
        <v>408</v>
      </c>
      <c r="C13" s="92">
        <f t="shared" si="0"/>
        <v>2059</v>
      </c>
      <c r="D13" s="92">
        <f>1134+19</f>
        <v>1153</v>
      </c>
      <c r="E13" s="92">
        <f>860+46</f>
        <v>906</v>
      </c>
    </row>
    <row r="14" spans="1:5" ht="12.75" customHeight="1">
      <c r="A14" s="92"/>
      <c r="B14" s="92" t="s">
        <v>409</v>
      </c>
      <c r="C14" s="92">
        <f t="shared" si="0"/>
        <v>5862</v>
      </c>
      <c r="D14" s="92">
        <f>2566+523</f>
        <v>3089</v>
      </c>
      <c r="E14" s="92">
        <f>2677+96</f>
        <v>2773</v>
      </c>
    </row>
    <row r="15" spans="1:5" ht="12.75" customHeight="1">
      <c r="A15" s="92"/>
      <c r="B15" s="92" t="s">
        <v>410</v>
      </c>
      <c r="C15" s="92">
        <f t="shared" si="0"/>
        <v>4489</v>
      </c>
      <c r="D15" s="92">
        <f>2144+157</f>
        <v>2301</v>
      </c>
      <c r="E15" s="92">
        <f>2180+8</f>
        <v>2188</v>
      </c>
    </row>
    <row r="16" spans="1:5" ht="12.75" customHeight="1">
      <c r="A16" s="92"/>
      <c r="B16" s="92" t="s">
        <v>411</v>
      </c>
      <c r="C16" s="92">
        <f t="shared" si="0"/>
        <v>3035</v>
      </c>
      <c r="D16" s="92">
        <f>1409+142</f>
        <v>1551</v>
      </c>
      <c r="E16" s="92">
        <f>1396+88</f>
        <v>1484</v>
      </c>
    </row>
    <row r="17" spans="1:5" ht="12.75" customHeight="1">
      <c r="A17" s="92"/>
      <c r="B17" s="92" t="s">
        <v>412</v>
      </c>
      <c r="C17" s="92">
        <f t="shared" si="0"/>
        <v>719</v>
      </c>
      <c r="D17" s="92">
        <f>318+31</f>
        <v>349</v>
      </c>
      <c r="E17" s="92">
        <f>349+21</f>
        <v>370</v>
      </c>
    </row>
    <row r="18" spans="1:5" ht="12.75" customHeight="1">
      <c r="A18" s="92"/>
      <c r="B18" s="92" t="s">
        <v>400</v>
      </c>
      <c r="C18" s="92">
        <f t="shared" si="0"/>
        <v>539835</v>
      </c>
      <c r="D18" s="92">
        <f>244013+3897</f>
        <v>247910</v>
      </c>
      <c r="E18" s="92">
        <f>287926+3999</f>
        <v>291925</v>
      </c>
    </row>
    <row r="19" spans="1:5" ht="12.75" customHeight="1">
      <c r="A19" s="92"/>
      <c r="B19" s="92" t="s">
        <v>468</v>
      </c>
      <c r="C19" s="92">
        <f t="shared" si="0"/>
        <v>1790</v>
      </c>
      <c r="D19" s="92">
        <f>881+123</f>
        <v>1004</v>
      </c>
      <c r="E19" s="92">
        <f>778+8</f>
        <v>786</v>
      </c>
    </row>
    <row r="20" spans="1:5" ht="12.75" customHeight="1">
      <c r="A20" s="60"/>
      <c r="B20" s="60" t="s">
        <v>414</v>
      </c>
      <c r="C20" s="60">
        <f t="shared" si="0"/>
        <v>10128</v>
      </c>
      <c r="D20" s="60">
        <f>4969+103</f>
        <v>5072</v>
      </c>
      <c r="E20" s="60">
        <f>5007+49</f>
        <v>5056</v>
      </c>
    </row>
    <row r="21" spans="1:5" ht="12.75" customHeight="1">
      <c r="A21" s="60"/>
      <c r="B21" s="94" t="s">
        <v>415</v>
      </c>
      <c r="C21" s="94">
        <f t="shared" si="0"/>
        <v>2735</v>
      </c>
      <c r="D21" s="94">
        <f>1550+49</f>
        <v>1599</v>
      </c>
      <c r="E21" s="94">
        <f>1115+21</f>
        <v>1136</v>
      </c>
    </row>
    <row r="22" spans="1:5" ht="12.75" customHeight="1">
      <c r="A22" s="60"/>
      <c r="B22" s="60" t="s">
        <v>416</v>
      </c>
      <c r="C22" s="60">
        <f t="shared" si="0"/>
        <v>1388</v>
      </c>
      <c r="D22" s="60">
        <f>662+33</f>
        <v>695</v>
      </c>
      <c r="E22" s="60">
        <f>674+19</f>
        <v>693</v>
      </c>
    </row>
    <row r="23" spans="1:5" ht="12.75" customHeight="1">
      <c r="A23" s="95"/>
      <c r="B23" s="95"/>
      <c r="C23" s="95"/>
      <c r="D23" s="95"/>
      <c r="E23" s="95"/>
    </row>
    <row r="24" spans="1:5" ht="12.75" customHeight="1">
      <c r="A24" s="55"/>
      <c r="B24" s="55"/>
      <c r="C24" s="55"/>
      <c r="D24" s="55"/>
      <c r="E24" s="55"/>
    </row>
    <row r="25" spans="1:5" ht="12.75" customHeight="1">
      <c r="A25" s="66" t="s">
        <v>350</v>
      </c>
      <c r="B25" s="65"/>
      <c r="C25" s="65"/>
      <c r="D25" s="65"/>
      <c r="E25" s="65"/>
    </row>
    <row r="26" spans="1:5" ht="12.75" customHeight="1">
      <c r="A26" s="66" t="s">
        <v>417</v>
      </c>
      <c r="B26" s="62"/>
      <c r="C26" s="62"/>
      <c r="D26" s="65"/>
      <c r="E26" s="65"/>
    </row>
    <row r="27" spans="1:5" ht="12.75" customHeight="1">
      <c r="A27" s="70" t="s">
        <v>484</v>
      </c>
      <c r="B27" s="65"/>
      <c r="C27" s="65"/>
      <c r="D27" s="65"/>
      <c r="E27" s="6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hyperlinks>
    <hyperlink ref="G5" location="Índice!A1" display="Índice"/>
    <hyperlink ref="G8" location="Total!H87" display="Tabla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5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7.57421875" style="47" customWidth="1"/>
    <col min="2" max="2" width="34.421875" style="47" customWidth="1"/>
    <col min="3" max="7" width="12.00390625" style="47" customWidth="1"/>
    <col min="8" max="8" width="11.421875" style="52" customWidth="1"/>
    <col min="9" max="16384" width="11.421875" style="47" customWidth="1"/>
  </cols>
  <sheetData>
    <row r="1" s="23" customFormat="1" ht="33" customHeight="1">
      <c r="A1" s="50"/>
    </row>
    <row r="2" s="23" customFormat="1" ht="12.75">
      <c r="A2" s="50"/>
    </row>
    <row r="3" spans="1:209" s="22" customFormat="1" ht="18.75">
      <c r="A3" s="21" t="s">
        <v>394</v>
      </c>
      <c r="GY3" s="23"/>
      <c r="GZ3" s="23"/>
      <c r="HA3" s="23"/>
    </row>
    <row r="4" spans="1:209" s="22" customFormat="1" ht="15.75">
      <c r="A4" s="21"/>
      <c r="GY4" s="23"/>
      <c r="GZ4" s="23"/>
      <c r="HA4" s="23"/>
    </row>
    <row r="5" spans="1:209" s="29" customFormat="1" ht="12.75">
      <c r="A5" s="24"/>
      <c r="B5" s="25"/>
      <c r="C5" s="24">
        <v>1857</v>
      </c>
      <c r="D5" s="24">
        <v>1860</v>
      </c>
      <c r="E5" s="24">
        <v>1877</v>
      </c>
      <c r="F5" s="24">
        <v>1887</v>
      </c>
      <c r="G5" s="24">
        <v>1897</v>
      </c>
      <c r="H5" s="26">
        <v>1900</v>
      </c>
      <c r="I5" s="27"/>
      <c r="J5" s="88" t="s">
        <v>389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8"/>
      <c r="GY5" s="28"/>
      <c r="HA5" s="23"/>
    </row>
    <row r="6" spans="1:209" s="6" customFormat="1" ht="12.75">
      <c r="A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23"/>
      <c r="GZ6" s="23"/>
      <c r="HA6" s="23"/>
    </row>
    <row r="7" spans="1:209" s="22" customFormat="1" ht="12.75" customHeight="1">
      <c r="A7" s="30"/>
      <c r="B7" s="31" t="s">
        <v>348</v>
      </c>
      <c r="C7" s="5">
        <f aca="true" t="shared" si="0" ref="C7:H7">SUM(C9:C187)</f>
        <v>475785</v>
      </c>
      <c r="D7" s="5">
        <f t="shared" si="0"/>
        <v>489332</v>
      </c>
      <c r="E7" s="5">
        <f t="shared" si="0"/>
        <v>594194</v>
      </c>
      <c r="F7" s="5">
        <f t="shared" si="0"/>
        <v>682644</v>
      </c>
      <c r="G7" s="5">
        <f t="shared" si="0"/>
        <v>737444</v>
      </c>
      <c r="H7" s="5">
        <f t="shared" si="0"/>
        <v>775034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23"/>
      <c r="GZ7" s="23"/>
      <c r="HA7" s="23"/>
    </row>
    <row r="8" spans="1:208" s="33" customFormat="1" ht="12.75" customHeight="1">
      <c r="A8" s="10"/>
      <c r="B8" s="11"/>
      <c r="C8" s="32"/>
      <c r="D8" s="32"/>
      <c r="E8" s="32"/>
      <c r="F8" s="32"/>
      <c r="G8" s="3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3"/>
      <c r="GZ8" s="23"/>
    </row>
    <row r="9" spans="1:8" s="22" customFormat="1" ht="12.75">
      <c r="A9" s="34" t="s">
        <v>0</v>
      </c>
      <c r="B9" s="34" t="s">
        <v>1</v>
      </c>
      <c r="C9" s="5">
        <v>350</v>
      </c>
      <c r="D9" s="5">
        <v>252</v>
      </c>
      <c r="E9" s="5">
        <v>313</v>
      </c>
      <c r="F9" s="5">
        <v>299</v>
      </c>
      <c r="G9" s="5">
        <v>263</v>
      </c>
      <c r="H9" s="5">
        <v>257</v>
      </c>
    </row>
    <row r="10" spans="1:8" s="22" customFormat="1" ht="12.75">
      <c r="A10" s="34" t="s">
        <v>2</v>
      </c>
      <c r="B10" s="34" t="s">
        <v>3</v>
      </c>
      <c r="C10" s="5">
        <v>1013</v>
      </c>
      <c r="D10" s="5">
        <v>955</v>
      </c>
      <c r="E10" s="5">
        <v>761</v>
      </c>
      <c r="F10" s="5">
        <v>713</v>
      </c>
      <c r="G10" s="5">
        <v>730</v>
      </c>
      <c r="H10" s="5">
        <v>732</v>
      </c>
    </row>
    <row r="11" spans="1:8" s="22" customFormat="1" ht="12.75">
      <c r="A11" s="34" t="s">
        <v>4</v>
      </c>
      <c r="B11" s="34" t="s">
        <v>5</v>
      </c>
      <c r="C11" s="5">
        <v>370</v>
      </c>
      <c r="D11" s="5">
        <v>377</v>
      </c>
      <c r="E11" s="5">
        <v>395</v>
      </c>
      <c r="F11" s="5">
        <v>439</v>
      </c>
      <c r="G11" s="5">
        <v>407</v>
      </c>
      <c r="H11" s="5">
        <v>408</v>
      </c>
    </row>
    <row r="12" spans="1:8" s="22" customFormat="1" ht="12.75">
      <c r="A12" s="34" t="s">
        <v>6</v>
      </c>
      <c r="B12" s="34" t="s">
        <v>7</v>
      </c>
      <c r="C12" s="5">
        <v>517</v>
      </c>
      <c r="D12" s="5">
        <v>551</v>
      </c>
      <c r="E12" s="5">
        <v>671</v>
      </c>
      <c r="F12" s="5">
        <v>781</v>
      </c>
      <c r="G12" s="5">
        <v>758</v>
      </c>
      <c r="H12" s="5">
        <v>806</v>
      </c>
    </row>
    <row r="13" spans="1:8" s="22" customFormat="1" ht="12.75">
      <c r="A13" s="34" t="s">
        <v>8</v>
      </c>
      <c r="B13" s="34" t="s">
        <v>9</v>
      </c>
      <c r="C13" s="5">
        <v>8745</v>
      </c>
      <c r="D13" s="5">
        <v>9280</v>
      </c>
      <c r="E13" s="5">
        <v>12317</v>
      </c>
      <c r="F13" s="5">
        <v>13543</v>
      </c>
      <c r="G13" s="5">
        <v>10543</v>
      </c>
      <c r="H13" s="5">
        <v>11206</v>
      </c>
    </row>
    <row r="14" spans="1:8" s="22" customFormat="1" ht="12.75">
      <c r="A14" s="34" t="s">
        <v>10</v>
      </c>
      <c r="B14" s="34" t="s">
        <v>11</v>
      </c>
      <c r="C14" s="5">
        <v>1513</v>
      </c>
      <c r="D14" s="5">
        <v>1333</v>
      </c>
      <c r="E14" s="5">
        <v>1232</v>
      </c>
      <c r="F14" s="5">
        <v>1217</v>
      </c>
      <c r="G14" s="5">
        <v>1337</v>
      </c>
      <c r="H14" s="5">
        <v>1347</v>
      </c>
    </row>
    <row r="15" spans="1:8" s="22" customFormat="1" ht="12.75">
      <c r="A15" s="34" t="s">
        <v>12</v>
      </c>
      <c r="B15" s="34" t="s">
        <v>13</v>
      </c>
      <c r="C15" s="5">
        <v>531</v>
      </c>
      <c r="D15" s="5">
        <v>542</v>
      </c>
      <c r="E15" s="5">
        <v>662</v>
      </c>
      <c r="F15" s="5">
        <v>591</v>
      </c>
      <c r="G15" s="5">
        <v>600</v>
      </c>
      <c r="H15" s="5">
        <v>657</v>
      </c>
    </row>
    <row r="16" spans="1:8" s="22" customFormat="1" ht="12.75">
      <c r="A16" s="34" t="s">
        <v>14</v>
      </c>
      <c r="B16" s="34" t="s">
        <v>15</v>
      </c>
      <c r="C16" s="5">
        <v>216</v>
      </c>
      <c r="D16" s="5">
        <v>254</v>
      </c>
      <c r="E16" s="5">
        <v>258</v>
      </c>
      <c r="F16" s="5">
        <v>278</v>
      </c>
      <c r="G16" s="5">
        <v>404</v>
      </c>
      <c r="H16" s="5">
        <v>318</v>
      </c>
    </row>
    <row r="17" spans="1:8" s="22" customFormat="1" ht="12.75">
      <c r="A17" s="34" t="s">
        <v>16</v>
      </c>
      <c r="B17" s="34" t="s">
        <v>17</v>
      </c>
      <c r="C17" s="5">
        <v>1356</v>
      </c>
      <c r="D17" s="5">
        <v>1358</v>
      </c>
      <c r="E17" s="5">
        <v>1173</v>
      </c>
      <c r="F17" s="5">
        <v>1171</v>
      </c>
      <c r="G17" s="5">
        <v>1202</v>
      </c>
      <c r="H17" s="5">
        <v>1181</v>
      </c>
    </row>
    <row r="18" spans="1:8" s="22" customFormat="1" ht="12.75">
      <c r="A18" s="34" t="s">
        <v>18</v>
      </c>
      <c r="B18" s="34" t="s">
        <v>19</v>
      </c>
      <c r="C18" s="5">
        <v>342</v>
      </c>
      <c r="D18" s="5">
        <v>317</v>
      </c>
      <c r="E18" s="5">
        <v>340</v>
      </c>
      <c r="F18" s="5">
        <v>504</v>
      </c>
      <c r="G18" s="5">
        <v>454</v>
      </c>
      <c r="H18" s="5">
        <v>490</v>
      </c>
    </row>
    <row r="19" spans="1:8" s="22" customFormat="1" ht="12.75">
      <c r="A19" s="34" t="s">
        <v>20</v>
      </c>
      <c r="B19" s="34" t="s">
        <v>21</v>
      </c>
      <c r="C19" s="5">
        <v>642</v>
      </c>
      <c r="D19" s="5">
        <v>655</v>
      </c>
      <c r="E19" s="5">
        <v>701</v>
      </c>
      <c r="F19" s="5">
        <v>732</v>
      </c>
      <c r="G19" s="5">
        <v>718</v>
      </c>
      <c r="H19" s="5">
        <v>763</v>
      </c>
    </row>
    <row r="20" spans="1:8" s="22" customFormat="1" ht="12.75">
      <c r="A20" s="34" t="s">
        <v>22</v>
      </c>
      <c r="B20" s="34" t="s">
        <v>333</v>
      </c>
      <c r="C20" s="5">
        <v>357</v>
      </c>
      <c r="D20" s="5">
        <v>381</v>
      </c>
      <c r="E20" s="5">
        <v>386</v>
      </c>
      <c r="F20" s="5">
        <v>378</v>
      </c>
      <c r="G20" s="5">
        <v>402</v>
      </c>
      <c r="H20" s="5">
        <v>357</v>
      </c>
    </row>
    <row r="21" spans="1:8" s="22" customFormat="1" ht="12.75">
      <c r="A21" s="34" t="s">
        <v>23</v>
      </c>
      <c r="B21" s="34" t="s">
        <v>24</v>
      </c>
      <c r="C21" s="5">
        <v>10725</v>
      </c>
      <c r="D21" s="5">
        <v>9203</v>
      </c>
      <c r="E21" s="5">
        <v>8154</v>
      </c>
      <c r="F21" s="5">
        <v>9649</v>
      </c>
      <c r="G21" s="5">
        <v>9837</v>
      </c>
      <c r="H21" s="5">
        <v>12670</v>
      </c>
    </row>
    <row r="22" spans="1:8" s="22" customFormat="1" ht="12.75">
      <c r="A22" s="34" t="s">
        <v>25</v>
      </c>
      <c r="B22" s="34" t="s">
        <v>26</v>
      </c>
      <c r="C22" s="5">
        <v>3442</v>
      </c>
      <c r="D22" s="5">
        <v>3412</v>
      </c>
      <c r="E22" s="5">
        <v>3622</v>
      </c>
      <c r="F22" s="5">
        <v>3846</v>
      </c>
      <c r="G22" s="5">
        <v>3653</v>
      </c>
      <c r="H22" s="5">
        <v>4053</v>
      </c>
    </row>
    <row r="23" spans="1:8" s="22" customFormat="1" ht="12.75">
      <c r="A23" s="34" t="s">
        <v>27</v>
      </c>
      <c r="B23" s="34" t="s">
        <v>28</v>
      </c>
      <c r="C23" s="5">
        <v>162</v>
      </c>
      <c r="D23" s="5">
        <v>170</v>
      </c>
      <c r="E23" s="5">
        <v>144</v>
      </c>
      <c r="F23" s="5">
        <v>138</v>
      </c>
      <c r="G23" s="5">
        <v>162</v>
      </c>
      <c r="H23" s="5">
        <v>148</v>
      </c>
    </row>
    <row r="24" spans="1:8" s="22" customFormat="1" ht="14.25">
      <c r="A24" s="34" t="s">
        <v>29</v>
      </c>
      <c r="B24" s="34" t="s">
        <v>358</v>
      </c>
      <c r="C24" s="35" t="s">
        <v>349</v>
      </c>
      <c r="D24" s="35" t="s">
        <v>349</v>
      </c>
      <c r="E24" s="35" t="s">
        <v>349</v>
      </c>
      <c r="F24" s="35" t="s">
        <v>349</v>
      </c>
      <c r="G24" s="35" t="s">
        <v>349</v>
      </c>
      <c r="H24" s="35" t="s">
        <v>349</v>
      </c>
    </row>
    <row r="25" spans="1:8" s="22" customFormat="1" ht="12.75">
      <c r="A25" s="34" t="s">
        <v>30</v>
      </c>
      <c r="B25" s="34" t="s">
        <v>31</v>
      </c>
      <c r="C25" s="5">
        <v>155</v>
      </c>
      <c r="D25" s="5">
        <v>142</v>
      </c>
      <c r="E25" s="5">
        <v>116</v>
      </c>
      <c r="F25" s="5">
        <v>133</v>
      </c>
      <c r="G25" s="5">
        <v>141</v>
      </c>
      <c r="H25" s="5">
        <v>155</v>
      </c>
    </row>
    <row r="26" spans="1:8" s="22" customFormat="1" ht="12.75">
      <c r="A26" s="34" t="s">
        <v>32</v>
      </c>
      <c r="B26" s="34" t="s">
        <v>33</v>
      </c>
      <c r="C26" s="5">
        <v>478</v>
      </c>
      <c r="D26" s="5">
        <v>539</v>
      </c>
      <c r="E26" s="5">
        <v>507</v>
      </c>
      <c r="F26" s="5">
        <v>568</v>
      </c>
      <c r="G26" s="5">
        <v>595</v>
      </c>
      <c r="H26" s="5">
        <v>597</v>
      </c>
    </row>
    <row r="27" spans="1:8" s="22" customFormat="1" ht="12.75">
      <c r="A27" s="34" t="s">
        <v>34</v>
      </c>
      <c r="B27" s="34" t="s">
        <v>35</v>
      </c>
      <c r="C27" s="5">
        <v>877</v>
      </c>
      <c r="D27" s="5">
        <v>924</v>
      </c>
      <c r="E27" s="5">
        <v>1013</v>
      </c>
      <c r="F27" s="5">
        <v>1051</v>
      </c>
      <c r="G27" s="5">
        <v>1072</v>
      </c>
      <c r="H27" s="5">
        <v>1123</v>
      </c>
    </row>
    <row r="28" spans="1:8" s="22" customFormat="1" ht="12.75">
      <c r="A28" s="34" t="s">
        <v>36</v>
      </c>
      <c r="B28" s="34" t="s">
        <v>37</v>
      </c>
      <c r="C28" s="5">
        <v>223</v>
      </c>
      <c r="D28" s="5">
        <v>234</v>
      </c>
      <c r="E28" s="5">
        <v>229</v>
      </c>
      <c r="F28" s="5">
        <v>257</v>
      </c>
      <c r="G28" s="5">
        <v>240</v>
      </c>
      <c r="H28" s="5">
        <v>229</v>
      </c>
    </row>
    <row r="29" spans="1:8" s="22" customFormat="1" ht="12.75">
      <c r="A29" s="34" t="s">
        <v>38</v>
      </c>
      <c r="B29" s="34" t="s">
        <v>39</v>
      </c>
      <c r="C29" s="5">
        <v>114</v>
      </c>
      <c r="D29" s="5">
        <v>109</v>
      </c>
      <c r="E29" s="5">
        <v>111</v>
      </c>
      <c r="F29" s="5">
        <v>91</v>
      </c>
      <c r="G29" s="5">
        <v>93</v>
      </c>
      <c r="H29" s="5">
        <v>90</v>
      </c>
    </row>
    <row r="30" spans="1:8" s="22" customFormat="1" ht="12.75">
      <c r="A30" s="34" t="s">
        <v>40</v>
      </c>
      <c r="B30" s="34" t="s">
        <v>41</v>
      </c>
      <c r="C30" s="5">
        <v>553</v>
      </c>
      <c r="D30" s="5">
        <v>502</v>
      </c>
      <c r="E30" s="5">
        <v>528</v>
      </c>
      <c r="F30" s="5">
        <v>519</v>
      </c>
      <c r="G30" s="5">
        <v>553</v>
      </c>
      <c r="H30" s="5">
        <v>778</v>
      </c>
    </row>
    <row r="31" spans="1:8" s="22" customFormat="1" ht="12.75">
      <c r="A31" s="34" t="s">
        <v>42</v>
      </c>
      <c r="B31" s="34" t="s">
        <v>43</v>
      </c>
      <c r="C31" s="5">
        <v>345</v>
      </c>
      <c r="D31" s="5">
        <v>382</v>
      </c>
      <c r="E31" s="5">
        <v>396</v>
      </c>
      <c r="F31" s="5">
        <v>490</v>
      </c>
      <c r="G31" s="5">
        <v>433</v>
      </c>
      <c r="H31" s="5">
        <v>457</v>
      </c>
    </row>
    <row r="32" spans="1:8" s="22" customFormat="1" ht="12.75">
      <c r="A32" s="34" t="s">
        <v>44</v>
      </c>
      <c r="B32" s="34" t="s">
        <v>45</v>
      </c>
      <c r="C32" s="5">
        <v>442</v>
      </c>
      <c r="D32" s="5">
        <v>432</v>
      </c>
      <c r="E32" s="5">
        <v>329</v>
      </c>
      <c r="F32" s="5">
        <v>311</v>
      </c>
      <c r="G32" s="5">
        <v>299</v>
      </c>
      <c r="H32" s="5">
        <v>302</v>
      </c>
    </row>
    <row r="33" spans="1:8" s="22" customFormat="1" ht="12.75">
      <c r="A33" s="34" t="s">
        <v>46</v>
      </c>
      <c r="B33" s="34" t="s">
        <v>47</v>
      </c>
      <c r="C33" s="5">
        <v>809</v>
      </c>
      <c r="D33" s="5">
        <v>801</v>
      </c>
      <c r="E33" s="5">
        <v>839</v>
      </c>
      <c r="F33" s="5">
        <v>818</v>
      </c>
      <c r="G33" s="5">
        <v>870</v>
      </c>
      <c r="H33" s="5">
        <v>868</v>
      </c>
    </row>
    <row r="34" spans="1:8" s="22" customFormat="1" ht="12.75">
      <c r="A34" s="34" t="s">
        <v>48</v>
      </c>
      <c r="B34" s="34" t="s">
        <v>49</v>
      </c>
      <c r="C34" s="5">
        <v>1340</v>
      </c>
      <c r="D34" s="5">
        <v>1342</v>
      </c>
      <c r="E34" s="5">
        <v>1437</v>
      </c>
      <c r="F34" s="5">
        <v>1458</v>
      </c>
      <c r="G34" s="5">
        <v>1426</v>
      </c>
      <c r="H34" s="5">
        <v>1453</v>
      </c>
    </row>
    <row r="35" spans="1:8" s="22" customFormat="1" ht="12.75">
      <c r="A35" s="34" t="s">
        <v>50</v>
      </c>
      <c r="B35" s="34" t="s">
        <v>51</v>
      </c>
      <c r="C35" s="5">
        <v>825</v>
      </c>
      <c r="D35" s="5">
        <v>719</v>
      </c>
      <c r="E35" s="5">
        <v>465</v>
      </c>
      <c r="F35" s="5">
        <v>658</v>
      </c>
      <c r="G35" s="5">
        <v>628</v>
      </c>
      <c r="H35" s="5">
        <v>643</v>
      </c>
    </row>
    <row r="36" spans="1:8" s="22" customFormat="1" ht="12.75">
      <c r="A36" s="34" t="s">
        <v>52</v>
      </c>
      <c r="B36" s="34" t="s">
        <v>53</v>
      </c>
      <c r="C36" s="5">
        <v>1233</v>
      </c>
      <c r="D36" s="5">
        <v>1264</v>
      </c>
      <c r="E36" s="5">
        <v>1228</v>
      </c>
      <c r="F36" s="5">
        <v>1247</v>
      </c>
      <c r="G36" s="5">
        <v>1285</v>
      </c>
      <c r="H36" s="5">
        <v>1263</v>
      </c>
    </row>
    <row r="37" spans="1:8" s="22" customFormat="1" ht="12.75">
      <c r="A37" s="34" t="s">
        <v>54</v>
      </c>
      <c r="B37" s="34" t="s">
        <v>55</v>
      </c>
      <c r="C37" s="5">
        <v>364</v>
      </c>
      <c r="D37" s="5">
        <v>345</v>
      </c>
      <c r="E37" s="5">
        <v>373</v>
      </c>
      <c r="F37" s="5">
        <v>282</v>
      </c>
      <c r="G37" s="5">
        <v>323</v>
      </c>
      <c r="H37" s="5">
        <v>306</v>
      </c>
    </row>
    <row r="38" spans="1:8" s="22" customFormat="1" ht="12.75">
      <c r="A38" s="34" t="s">
        <v>56</v>
      </c>
      <c r="B38" s="34" t="s">
        <v>57</v>
      </c>
      <c r="C38" s="5">
        <v>439</v>
      </c>
      <c r="D38" s="5">
        <v>393</v>
      </c>
      <c r="E38" s="5">
        <v>476</v>
      </c>
      <c r="F38" s="5">
        <v>373</v>
      </c>
      <c r="G38" s="5">
        <v>431</v>
      </c>
      <c r="H38" s="5">
        <v>387</v>
      </c>
    </row>
    <row r="39" spans="1:8" s="22" customFormat="1" ht="12.75">
      <c r="A39" s="34" t="s">
        <v>58</v>
      </c>
      <c r="B39" s="34" t="s">
        <v>59</v>
      </c>
      <c r="C39" s="5">
        <v>1500</v>
      </c>
      <c r="D39" s="5">
        <v>1514</v>
      </c>
      <c r="E39" s="5">
        <v>1682</v>
      </c>
      <c r="F39" s="5">
        <v>1899</v>
      </c>
      <c r="G39" s="5">
        <v>2083</v>
      </c>
      <c r="H39" s="5">
        <v>2188</v>
      </c>
    </row>
    <row r="40" spans="1:8" s="22" customFormat="1" ht="12.75">
      <c r="A40" s="34" t="s">
        <v>60</v>
      </c>
      <c r="B40" s="34" t="s">
        <v>61</v>
      </c>
      <c r="C40" s="5">
        <v>464</v>
      </c>
      <c r="D40" s="5">
        <v>423</v>
      </c>
      <c r="E40" s="5">
        <v>388</v>
      </c>
      <c r="F40" s="5">
        <v>477</v>
      </c>
      <c r="G40" s="5">
        <v>484</v>
      </c>
      <c r="H40" s="5">
        <v>472</v>
      </c>
    </row>
    <row r="41" spans="1:8" s="22" customFormat="1" ht="12.75">
      <c r="A41" s="34" t="s">
        <v>62</v>
      </c>
      <c r="B41" s="34" t="s">
        <v>63</v>
      </c>
      <c r="C41" s="5">
        <v>1340</v>
      </c>
      <c r="D41" s="5">
        <v>1336</v>
      </c>
      <c r="E41" s="5">
        <v>1481</v>
      </c>
      <c r="F41" s="5">
        <v>1427</v>
      </c>
      <c r="G41" s="5">
        <v>1396</v>
      </c>
      <c r="H41" s="5">
        <v>1456</v>
      </c>
    </row>
    <row r="42" spans="1:8" s="22" customFormat="1" ht="12.75">
      <c r="A42" s="34" t="s">
        <v>64</v>
      </c>
      <c r="B42" s="34" t="s">
        <v>334</v>
      </c>
      <c r="C42" s="5">
        <v>500</v>
      </c>
      <c r="D42" s="5">
        <v>673</v>
      </c>
      <c r="E42" s="5">
        <v>633</v>
      </c>
      <c r="F42" s="5">
        <v>598</v>
      </c>
      <c r="G42" s="5">
        <v>552</v>
      </c>
      <c r="H42" s="5">
        <v>567</v>
      </c>
    </row>
    <row r="43" spans="1:8" s="22" customFormat="1" ht="12.75">
      <c r="A43" s="34" t="s">
        <v>65</v>
      </c>
      <c r="B43" s="34" t="s">
        <v>335</v>
      </c>
      <c r="C43" s="5">
        <v>1655</v>
      </c>
      <c r="D43" s="5">
        <v>1732</v>
      </c>
      <c r="E43" s="5">
        <v>1763</v>
      </c>
      <c r="F43" s="5">
        <v>1741</v>
      </c>
      <c r="G43" s="5">
        <v>1884</v>
      </c>
      <c r="H43" s="5">
        <v>1962</v>
      </c>
    </row>
    <row r="44" spans="1:8" s="22" customFormat="1" ht="12.75">
      <c r="A44" s="34" t="s">
        <v>66</v>
      </c>
      <c r="B44" s="34" t="s">
        <v>67</v>
      </c>
      <c r="C44" s="5">
        <v>272</v>
      </c>
      <c r="D44" s="5">
        <v>264</v>
      </c>
      <c r="E44" s="5">
        <v>339</v>
      </c>
      <c r="F44" s="5">
        <v>393</v>
      </c>
      <c r="G44" s="5">
        <v>462</v>
      </c>
      <c r="H44" s="5">
        <v>501</v>
      </c>
    </row>
    <row r="45" spans="1:8" s="22" customFormat="1" ht="12.75">
      <c r="A45" s="34" t="s">
        <v>68</v>
      </c>
      <c r="B45" s="34" t="s">
        <v>69</v>
      </c>
      <c r="C45" s="5">
        <v>1533</v>
      </c>
      <c r="D45" s="5">
        <v>1606</v>
      </c>
      <c r="E45" s="5">
        <v>1942</v>
      </c>
      <c r="F45" s="5">
        <v>2155</v>
      </c>
      <c r="G45" s="5">
        <v>2133</v>
      </c>
      <c r="H45" s="5">
        <v>2172</v>
      </c>
    </row>
    <row r="46" spans="1:8" s="22" customFormat="1" ht="12.75">
      <c r="A46" s="34" t="s">
        <v>70</v>
      </c>
      <c r="B46" s="34" t="s">
        <v>71</v>
      </c>
      <c r="C46" s="5">
        <v>778</v>
      </c>
      <c r="D46" s="5">
        <v>780</v>
      </c>
      <c r="E46" s="5">
        <v>895</v>
      </c>
      <c r="F46" s="5">
        <v>1031</v>
      </c>
      <c r="G46" s="5">
        <v>1045</v>
      </c>
      <c r="H46" s="5">
        <v>1187</v>
      </c>
    </row>
    <row r="47" spans="1:8" s="22" customFormat="1" ht="12.75">
      <c r="A47" s="34" t="s">
        <v>72</v>
      </c>
      <c r="B47" s="34" t="s">
        <v>73</v>
      </c>
      <c r="C47" s="5">
        <v>203</v>
      </c>
      <c r="D47" s="5">
        <v>205</v>
      </c>
      <c r="E47" s="5">
        <v>197</v>
      </c>
      <c r="F47" s="5">
        <v>186</v>
      </c>
      <c r="G47" s="5">
        <v>200</v>
      </c>
      <c r="H47" s="5">
        <v>203</v>
      </c>
    </row>
    <row r="48" spans="1:8" s="22" customFormat="1" ht="12.75">
      <c r="A48" s="34" t="s">
        <v>93</v>
      </c>
      <c r="B48" s="34" t="s">
        <v>94</v>
      </c>
      <c r="C48" s="5">
        <v>950</v>
      </c>
      <c r="D48" s="5">
        <v>989</v>
      </c>
      <c r="E48" s="5">
        <v>856</v>
      </c>
      <c r="F48" s="5">
        <v>829</v>
      </c>
      <c r="G48" s="5">
        <v>782</v>
      </c>
      <c r="H48" s="5">
        <v>793</v>
      </c>
    </row>
    <row r="49" spans="1:8" s="22" customFormat="1" ht="12.75">
      <c r="A49" s="34" t="s">
        <v>95</v>
      </c>
      <c r="B49" s="34" t="s">
        <v>96</v>
      </c>
      <c r="C49" s="5">
        <v>4605</v>
      </c>
      <c r="D49" s="5">
        <v>4702</v>
      </c>
      <c r="E49" s="5">
        <v>4771</v>
      </c>
      <c r="F49" s="5">
        <v>4961</v>
      </c>
      <c r="G49" s="5">
        <v>5011</v>
      </c>
      <c r="H49" s="5">
        <v>5074</v>
      </c>
    </row>
    <row r="50" spans="1:8" s="22" customFormat="1" ht="12.75">
      <c r="A50" s="34" t="s">
        <v>74</v>
      </c>
      <c r="B50" s="34" t="s">
        <v>75</v>
      </c>
      <c r="C50" s="5">
        <v>2631</v>
      </c>
      <c r="D50" s="5">
        <v>2601</v>
      </c>
      <c r="E50" s="5">
        <v>2503</v>
      </c>
      <c r="F50" s="5">
        <v>3206</v>
      </c>
      <c r="G50" s="5">
        <v>3792</v>
      </c>
      <c r="H50" s="5">
        <v>4008</v>
      </c>
    </row>
    <row r="51" spans="1:8" s="22" customFormat="1" ht="12.75">
      <c r="A51" s="34" t="s">
        <v>76</v>
      </c>
      <c r="B51" s="34" t="s">
        <v>77</v>
      </c>
      <c r="C51" s="5">
        <v>371</v>
      </c>
      <c r="D51" s="5">
        <v>373</v>
      </c>
      <c r="E51" s="5">
        <v>332</v>
      </c>
      <c r="F51" s="5">
        <v>303</v>
      </c>
      <c r="G51" s="5">
        <v>330</v>
      </c>
      <c r="H51" s="5">
        <v>363</v>
      </c>
    </row>
    <row r="52" spans="1:8" s="22" customFormat="1" ht="12.75">
      <c r="A52" s="34" t="s">
        <v>85</v>
      </c>
      <c r="B52" s="34" t="s">
        <v>337</v>
      </c>
      <c r="C52" s="5">
        <v>446</v>
      </c>
      <c r="D52" s="5">
        <v>465</v>
      </c>
      <c r="E52" s="5">
        <v>438</v>
      </c>
      <c r="F52" s="5">
        <v>585</v>
      </c>
      <c r="G52" s="5">
        <v>579</v>
      </c>
      <c r="H52" s="5">
        <v>554</v>
      </c>
    </row>
    <row r="53" spans="1:8" s="22" customFormat="1" ht="12.75">
      <c r="A53" s="34" t="s">
        <v>86</v>
      </c>
      <c r="B53" s="34" t="s">
        <v>87</v>
      </c>
      <c r="C53" s="5">
        <v>527</v>
      </c>
      <c r="D53" s="5">
        <v>540</v>
      </c>
      <c r="E53" s="5">
        <v>619</v>
      </c>
      <c r="F53" s="5">
        <v>1085</v>
      </c>
      <c r="G53" s="5">
        <v>1157</v>
      </c>
      <c r="H53" s="5">
        <v>1326</v>
      </c>
    </row>
    <row r="54" spans="1:8" s="22" customFormat="1" ht="12.75">
      <c r="A54" s="34" t="s">
        <v>78</v>
      </c>
      <c r="B54" s="34" t="s">
        <v>336</v>
      </c>
      <c r="C54" s="5">
        <v>4833</v>
      </c>
      <c r="D54" s="5">
        <v>5001</v>
      </c>
      <c r="E54" s="5">
        <v>5204</v>
      </c>
      <c r="F54" s="5">
        <v>5813</v>
      </c>
      <c r="G54" s="5">
        <v>5996</v>
      </c>
      <c r="H54" s="5">
        <v>6182</v>
      </c>
    </row>
    <row r="55" spans="1:8" s="22" customFormat="1" ht="12.75">
      <c r="A55" s="34" t="s">
        <v>79</v>
      </c>
      <c r="B55" s="34" t="s">
        <v>80</v>
      </c>
      <c r="C55" s="5">
        <v>415</v>
      </c>
      <c r="D55" s="5">
        <v>447</v>
      </c>
      <c r="E55" s="5">
        <v>344</v>
      </c>
      <c r="F55" s="5">
        <v>464</v>
      </c>
      <c r="G55" s="5">
        <v>455</v>
      </c>
      <c r="H55" s="5">
        <v>463</v>
      </c>
    </row>
    <row r="56" spans="1:8" s="22" customFormat="1" ht="12.75">
      <c r="A56" s="34" t="s">
        <v>81</v>
      </c>
      <c r="B56" s="34" t="s">
        <v>82</v>
      </c>
      <c r="C56" s="5">
        <v>5115</v>
      </c>
      <c r="D56" s="5">
        <v>4415</v>
      </c>
      <c r="E56" s="5">
        <v>4423</v>
      </c>
      <c r="F56" s="5">
        <v>4885</v>
      </c>
      <c r="G56" s="5">
        <v>4824</v>
      </c>
      <c r="H56" s="5">
        <v>5255</v>
      </c>
    </row>
    <row r="57" spans="1:8" s="22" customFormat="1" ht="12.75">
      <c r="A57" s="34" t="s">
        <v>83</v>
      </c>
      <c r="B57" s="34" t="s">
        <v>84</v>
      </c>
      <c r="C57" s="5">
        <v>326</v>
      </c>
      <c r="D57" s="5">
        <v>334</v>
      </c>
      <c r="E57" s="5">
        <v>303</v>
      </c>
      <c r="F57" s="5">
        <v>341</v>
      </c>
      <c r="G57" s="5">
        <v>354</v>
      </c>
      <c r="H57" s="5">
        <v>400</v>
      </c>
    </row>
    <row r="58" spans="1:8" s="22" customFormat="1" ht="12.75">
      <c r="A58" s="34" t="s">
        <v>88</v>
      </c>
      <c r="B58" s="34" t="s">
        <v>338</v>
      </c>
      <c r="C58" s="5">
        <v>543</v>
      </c>
      <c r="D58" s="5">
        <v>595</v>
      </c>
      <c r="E58" s="5">
        <v>598</v>
      </c>
      <c r="F58" s="5">
        <v>604</v>
      </c>
      <c r="G58" s="5">
        <v>649</v>
      </c>
      <c r="H58" s="5">
        <v>609</v>
      </c>
    </row>
    <row r="59" spans="1:8" s="22" customFormat="1" ht="12.75">
      <c r="A59" s="34" t="s">
        <v>89</v>
      </c>
      <c r="B59" s="34" t="s">
        <v>90</v>
      </c>
      <c r="C59" s="5">
        <v>420</v>
      </c>
      <c r="D59" s="5">
        <v>264</v>
      </c>
      <c r="E59" s="5">
        <v>299</v>
      </c>
      <c r="F59" s="5">
        <v>295</v>
      </c>
      <c r="G59" s="5">
        <v>276</v>
      </c>
      <c r="H59" s="5">
        <v>245</v>
      </c>
    </row>
    <row r="60" spans="1:8" s="22" customFormat="1" ht="12.75">
      <c r="A60" s="34" t="s">
        <v>91</v>
      </c>
      <c r="B60" s="34" t="s">
        <v>92</v>
      </c>
      <c r="C60" s="5">
        <v>230</v>
      </c>
      <c r="D60" s="5">
        <v>253</v>
      </c>
      <c r="E60" s="5">
        <v>220</v>
      </c>
      <c r="F60" s="5">
        <v>209</v>
      </c>
      <c r="G60" s="5">
        <v>229</v>
      </c>
      <c r="H60" s="5">
        <v>214</v>
      </c>
    </row>
    <row r="61" spans="1:8" s="22" customFormat="1" ht="12.75">
      <c r="A61" s="34" t="s">
        <v>97</v>
      </c>
      <c r="B61" s="34" t="s">
        <v>98</v>
      </c>
      <c r="C61" s="5">
        <v>655</v>
      </c>
      <c r="D61" s="5">
        <v>688</v>
      </c>
      <c r="E61" s="5">
        <v>563</v>
      </c>
      <c r="F61" s="5">
        <v>614</v>
      </c>
      <c r="G61" s="5">
        <v>632</v>
      </c>
      <c r="H61" s="5">
        <v>663</v>
      </c>
    </row>
    <row r="62" spans="1:8" s="22" customFormat="1" ht="12.75">
      <c r="A62" s="34" t="s">
        <v>99</v>
      </c>
      <c r="B62" s="34" t="s">
        <v>100</v>
      </c>
      <c r="C62" s="5">
        <v>282</v>
      </c>
      <c r="D62" s="5">
        <v>732</v>
      </c>
      <c r="E62" s="5">
        <v>762</v>
      </c>
      <c r="F62" s="5">
        <v>1151</v>
      </c>
      <c r="G62" s="5">
        <v>1567</v>
      </c>
      <c r="H62" s="5">
        <v>1411</v>
      </c>
    </row>
    <row r="63" spans="1:8" s="22" customFormat="1" ht="12.75">
      <c r="A63" s="34" t="s">
        <v>101</v>
      </c>
      <c r="B63" s="34" t="s">
        <v>339</v>
      </c>
      <c r="C63" s="5">
        <v>1635</v>
      </c>
      <c r="D63" s="5">
        <v>1679</v>
      </c>
      <c r="E63" s="5">
        <v>1753</v>
      </c>
      <c r="F63" s="5">
        <v>1813</v>
      </c>
      <c r="G63" s="5">
        <v>1864</v>
      </c>
      <c r="H63" s="5">
        <v>1906</v>
      </c>
    </row>
    <row r="64" spans="1:8" s="22" customFormat="1" ht="12.75">
      <c r="A64" s="34" t="s">
        <v>102</v>
      </c>
      <c r="B64" s="34" t="s">
        <v>103</v>
      </c>
      <c r="C64" s="5">
        <v>331</v>
      </c>
      <c r="D64" s="5">
        <v>343</v>
      </c>
      <c r="E64" s="5">
        <v>332</v>
      </c>
      <c r="F64" s="5">
        <v>385</v>
      </c>
      <c r="G64" s="5">
        <v>404</v>
      </c>
      <c r="H64" s="5">
        <v>424</v>
      </c>
    </row>
    <row r="65" spans="1:8" s="22" customFormat="1" ht="12.75">
      <c r="A65" s="34" t="s">
        <v>104</v>
      </c>
      <c r="B65" s="34" t="s">
        <v>105</v>
      </c>
      <c r="C65" s="5">
        <v>359</v>
      </c>
      <c r="D65" s="5">
        <v>294</v>
      </c>
      <c r="E65" s="5">
        <v>212</v>
      </c>
      <c r="F65" s="5">
        <v>210</v>
      </c>
      <c r="G65" s="5">
        <v>278</v>
      </c>
      <c r="H65" s="5">
        <v>294</v>
      </c>
    </row>
    <row r="66" spans="1:8" s="22" customFormat="1" ht="12.75">
      <c r="A66" s="34" t="s">
        <v>106</v>
      </c>
      <c r="B66" s="34" t="s">
        <v>107</v>
      </c>
      <c r="C66" s="5">
        <v>2217</v>
      </c>
      <c r="D66" s="5">
        <v>2285</v>
      </c>
      <c r="E66" s="5">
        <v>2265</v>
      </c>
      <c r="F66" s="5">
        <v>2231</v>
      </c>
      <c r="G66" s="5">
        <v>2202</v>
      </c>
      <c r="H66" s="5">
        <v>2211</v>
      </c>
    </row>
    <row r="67" spans="1:8" s="22" customFormat="1" ht="12.75">
      <c r="A67" s="34" t="s">
        <v>108</v>
      </c>
      <c r="B67" s="34" t="s">
        <v>109</v>
      </c>
      <c r="C67" s="5">
        <v>656</v>
      </c>
      <c r="D67" s="5">
        <v>638</v>
      </c>
      <c r="E67" s="5">
        <v>600</v>
      </c>
      <c r="F67" s="5">
        <v>632</v>
      </c>
      <c r="G67" s="5">
        <v>752</v>
      </c>
      <c r="H67" s="5">
        <v>774</v>
      </c>
    </row>
    <row r="68" spans="1:8" s="22" customFormat="1" ht="12.75">
      <c r="A68" s="34" t="s">
        <v>110</v>
      </c>
      <c r="B68" s="34" t="s">
        <v>111</v>
      </c>
      <c r="C68" s="5">
        <v>1051</v>
      </c>
      <c r="D68" s="5">
        <v>1109</v>
      </c>
      <c r="E68" s="5">
        <v>1124</v>
      </c>
      <c r="F68" s="5">
        <v>1204</v>
      </c>
      <c r="G68" s="5">
        <v>1017</v>
      </c>
      <c r="H68" s="5">
        <v>1040</v>
      </c>
    </row>
    <row r="69" spans="1:8" s="22" customFormat="1" ht="12.75">
      <c r="A69" s="34" t="s">
        <v>112</v>
      </c>
      <c r="B69" s="34" t="s">
        <v>113</v>
      </c>
      <c r="C69" s="5">
        <v>951</v>
      </c>
      <c r="D69" s="5">
        <v>1331</v>
      </c>
      <c r="E69" s="5">
        <v>808</v>
      </c>
      <c r="F69" s="5">
        <v>852</v>
      </c>
      <c r="G69" s="5">
        <v>821</v>
      </c>
      <c r="H69" s="5">
        <v>894</v>
      </c>
    </row>
    <row r="70" spans="1:8" s="22" customFormat="1" ht="12.75">
      <c r="A70" s="34" t="s">
        <v>114</v>
      </c>
      <c r="B70" s="34" t="s">
        <v>115</v>
      </c>
      <c r="C70" s="5">
        <v>541</v>
      </c>
      <c r="D70" s="5">
        <v>515</v>
      </c>
      <c r="E70" s="5">
        <v>483</v>
      </c>
      <c r="F70" s="5">
        <v>464</v>
      </c>
      <c r="G70" s="5">
        <v>385</v>
      </c>
      <c r="H70" s="5">
        <v>424</v>
      </c>
    </row>
    <row r="71" spans="1:8" s="22" customFormat="1" ht="12.75">
      <c r="A71" s="34" t="s">
        <v>116</v>
      </c>
      <c r="B71" s="34" t="s">
        <v>117</v>
      </c>
      <c r="C71" s="5">
        <v>571</v>
      </c>
      <c r="D71" s="5">
        <v>507</v>
      </c>
      <c r="E71" s="5">
        <v>439</v>
      </c>
      <c r="F71" s="5">
        <v>423</v>
      </c>
      <c r="G71" s="5">
        <v>392</v>
      </c>
      <c r="H71" s="5">
        <v>399</v>
      </c>
    </row>
    <row r="72" spans="1:8" s="22" customFormat="1" ht="12.75">
      <c r="A72" s="34" t="s">
        <v>118</v>
      </c>
      <c r="B72" s="34" t="s">
        <v>119</v>
      </c>
      <c r="C72" s="5">
        <v>184</v>
      </c>
      <c r="D72" s="5">
        <v>190</v>
      </c>
      <c r="E72" s="5">
        <v>162</v>
      </c>
      <c r="F72" s="5">
        <v>190</v>
      </c>
      <c r="G72" s="5">
        <v>197</v>
      </c>
      <c r="H72" s="5">
        <v>212</v>
      </c>
    </row>
    <row r="73" spans="1:8" s="22" customFormat="1" ht="12.75">
      <c r="A73" s="34" t="s">
        <v>120</v>
      </c>
      <c r="B73" s="34" t="s">
        <v>121</v>
      </c>
      <c r="C73" s="5">
        <v>3691</v>
      </c>
      <c r="D73" s="5">
        <v>3453</v>
      </c>
      <c r="E73" s="5">
        <v>3673</v>
      </c>
      <c r="F73" s="5">
        <v>3716</v>
      </c>
      <c r="G73" s="5">
        <v>4838</v>
      </c>
      <c r="H73" s="5">
        <v>4444</v>
      </c>
    </row>
    <row r="74" spans="1:8" s="22" customFormat="1" ht="12.75">
      <c r="A74" s="34" t="s">
        <v>122</v>
      </c>
      <c r="B74" s="34" t="s">
        <v>123</v>
      </c>
      <c r="C74" s="5">
        <v>534</v>
      </c>
      <c r="D74" s="5">
        <v>532</v>
      </c>
      <c r="E74" s="5">
        <v>476</v>
      </c>
      <c r="F74" s="5">
        <v>490</v>
      </c>
      <c r="G74" s="5">
        <v>539</v>
      </c>
      <c r="H74" s="5">
        <v>580</v>
      </c>
    </row>
    <row r="75" spans="1:8" s="22" customFormat="1" ht="12.75">
      <c r="A75" s="34" t="s">
        <v>124</v>
      </c>
      <c r="B75" s="34" t="s">
        <v>125</v>
      </c>
      <c r="C75" s="5">
        <v>1022</v>
      </c>
      <c r="D75" s="5">
        <v>1135</v>
      </c>
      <c r="E75" s="5">
        <v>1085</v>
      </c>
      <c r="F75" s="5">
        <v>1199</v>
      </c>
      <c r="G75" s="5">
        <v>1189</v>
      </c>
      <c r="H75" s="5">
        <v>1185</v>
      </c>
    </row>
    <row r="76" spans="1:8" s="22" customFormat="1" ht="12.75">
      <c r="A76" s="34" t="s">
        <v>126</v>
      </c>
      <c r="B76" s="34" t="s">
        <v>127</v>
      </c>
      <c r="C76" s="5">
        <v>1290</v>
      </c>
      <c r="D76" s="5">
        <v>1134</v>
      </c>
      <c r="E76" s="5">
        <v>795</v>
      </c>
      <c r="F76" s="5">
        <v>1121</v>
      </c>
      <c r="G76" s="5">
        <v>764</v>
      </c>
      <c r="H76" s="5">
        <v>863</v>
      </c>
    </row>
    <row r="77" spans="1:8" s="22" customFormat="1" ht="12.75">
      <c r="A77" s="34" t="s">
        <v>128</v>
      </c>
      <c r="B77" s="34" t="s">
        <v>129</v>
      </c>
      <c r="C77" s="5">
        <v>240</v>
      </c>
      <c r="D77" s="5">
        <v>235</v>
      </c>
      <c r="E77" s="5">
        <v>212</v>
      </c>
      <c r="F77" s="5">
        <v>235</v>
      </c>
      <c r="G77" s="5">
        <v>209</v>
      </c>
      <c r="H77" s="5">
        <v>191</v>
      </c>
    </row>
    <row r="78" spans="1:8" s="22" customFormat="1" ht="12.75">
      <c r="A78" s="34" t="s">
        <v>130</v>
      </c>
      <c r="B78" s="34" t="s">
        <v>363</v>
      </c>
      <c r="C78" s="5">
        <v>484</v>
      </c>
      <c r="D78" s="5">
        <v>489</v>
      </c>
      <c r="E78" s="5">
        <v>469</v>
      </c>
      <c r="F78" s="5">
        <v>507</v>
      </c>
      <c r="G78" s="5">
        <v>423</v>
      </c>
      <c r="H78" s="5">
        <v>408</v>
      </c>
    </row>
    <row r="79" spans="1:8" s="22" customFormat="1" ht="12.75">
      <c r="A79" s="34" t="s">
        <v>131</v>
      </c>
      <c r="B79" s="34" t="s">
        <v>132</v>
      </c>
      <c r="C79" s="5">
        <v>497</v>
      </c>
      <c r="D79" s="5">
        <v>476</v>
      </c>
      <c r="E79" s="5">
        <v>460</v>
      </c>
      <c r="F79" s="5">
        <v>454</v>
      </c>
      <c r="G79" s="5">
        <v>353</v>
      </c>
      <c r="H79" s="5">
        <v>352</v>
      </c>
    </row>
    <row r="80" spans="1:8" s="22" customFormat="1" ht="12.75">
      <c r="A80" s="34" t="s">
        <v>133</v>
      </c>
      <c r="B80" s="34" t="s">
        <v>134</v>
      </c>
      <c r="C80" s="5">
        <v>469</v>
      </c>
      <c r="D80" s="5">
        <v>630</v>
      </c>
      <c r="E80" s="5">
        <v>434</v>
      </c>
      <c r="F80" s="5">
        <v>429</v>
      </c>
      <c r="G80" s="5">
        <v>402</v>
      </c>
      <c r="H80" s="5">
        <v>363</v>
      </c>
    </row>
    <row r="81" spans="1:8" s="22" customFormat="1" ht="12.75">
      <c r="A81" s="34" t="s">
        <v>135</v>
      </c>
      <c r="B81" s="34" t="s">
        <v>136</v>
      </c>
      <c r="C81" s="5">
        <v>304</v>
      </c>
      <c r="D81" s="5">
        <v>313</v>
      </c>
      <c r="E81" s="5">
        <v>279</v>
      </c>
      <c r="F81" s="5">
        <v>284</v>
      </c>
      <c r="G81" s="5">
        <v>310</v>
      </c>
      <c r="H81" s="5">
        <v>322</v>
      </c>
    </row>
    <row r="82" spans="1:8" s="22" customFormat="1" ht="12.75">
      <c r="A82" s="34" t="s">
        <v>137</v>
      </c>
      <c r="B82" s="34" t="s">
        <v>138</v>
      </c>
      <c r="C82" s="5">
        <v>2941</v>
      </c>
      <c r="D82" s="5">
        <v>3115</v>
      </c>
      <c r="E82" s="5">
        <v>3822</v>
      </c>
      <c r="F82" s="5">
        <v>4524</v>
      </c>
      <c r="G82" s="5">
        <v>4688</v>
      </c>
      <c r="H82" s="5">
        <v>4148</v>
      </c>
    </row>
    <row r="83" spans="1:8" s="22" customFormat="1" ht="12.75">
      <c r="A83" s="34" t="s">
        <v>139</v>
      </c>
      <c r="B83" s="34" t="s">
        <v>140</v>
      </c>
      <c r="C83" s="5">
        <v>771</v>
      </c>
      <c r="D83" s="5">
        <v>892</v>
      </c>
      <c r="E83" s="5">
        <v>913</v>
      </c>
      <c r="F83" s="5">
        <v>948</v>
      </c>
      <c r="G83" s="5">
        <v>883</v>
      </c>
      <c r="H83" s="5">
        <v>946</v>
      </c>
    </row>
    <row r="84" spans="1:8" s="22" customFormat="1" ht="12.75">
      <c r="A84" s="34" t="s">
        <v>141</v>
      </c>
      <c r="B84" s="34" t="s">
        <v>142</v>
      </c>
      <c r="C84" s="5">
        <v>570</v>
      </c>
      <c r="D84" s="5">
        <v>595</v>
      </c>
      <c r="E84" s="5">
        <v>610</v>
      </c>
      <c r="F84" s="5">
        <v>640</v>
      </c>
      <c r="G84" s="5">
        <v>561</v>
      </c>
      <c r="H84" s="5">
        <v>612</v>
      </c>
    </row>
    <row r="85" spans="1:8" s="22" customFormat="1" ht="14.25">
      <c r="A85" s="34" t="s">
        <v>143</v>
      </c>
      <c r="B85" s="34" t="s">
        <v>362</v>
      </c>
      <c r="C85" s="5">
        <v>975</v>
      </c>
      <c r="D85" s="5">
        <v>1012</v>
      </c>
      <c r="E85" s="5">
        <v>884</v>
      </c>
      <c r="F85" s="5">
        <v>908</v>
      </c>
      <c r="G85" s="5">
        <v>863</v>
      </c>
      <c r="H85" s="5">
        <v>868</v>
      </c>
    </row>
    <row r="86" spans="1:8" s="22" customFormat="1" ht="12.75">
      <c r="A86" s="34" t="s">
        <v>144</v>
      </c>
      <c r="B86" s="34" t="s">
        <v>145</v>
      </c>
      <c r="C86" s="5">
        <v>154</v>
      </c>
      <c r="D86" s="5">
        <v>151</v>
      </c>
      <c r="E86" s="5">
        <v>161</v>
      </c>
      <c r="F86" s="5">
        <v>148</v>
      </c>
      <c r="G86" s="5">
        <v>147</v>
      </c>
      <c r="H86" s="5">
        <v>145</v>
      </c>
    </row>
    <row r="87" spans="1:8" s="22" customFormat="1" ht="14.25">
      <c r="A87" s="34" t="s">
        <v>146</v>
      </c>
      <c r="B87" s="34" t="s">
        <v>357</v>
      </c>
      <c r="C87" s="89">
        <v>298638</v>
      </c>
      <c r="D87" s="89">
        <v>313890</v>
      </c>
      <c r="E87" s="89">
        <v>417424</v>
      </c>
      <c r="F87" s="89">
        <v>493896</v>
      </c>
      <c r="G87" s="89">
        <v>546195</v>
      </c>
      <c r="H87" s="89">
        <v>576538</v>
      </c>
    </row>
    <row r="88" spans="1:8" s="22" customFormat="1" ht="12.75">
      <c r="A88" s="34" t="s">
        <v>147</v>
      </c>
      <c r="B88" s="34" t="s">
        <v>148</v>
      </c>
      <c r="C88" s="5">
        <v>748</v>
      </c>
      <c r="D88" s="5">
        <v>872</v>
      </c>
      <c r="E88" s="5">
        <v>829</v>
      </c>
      <c r="F88" s="5">
        <v>820</v>
      </c>
      <c r="G88" s="5">
        <v>905</v>
      </c>
      <c r="H88" s="5">
        <v>806</v>
      </c>
    </row>
    <row r="89" spans="1:8" s="22" customFormat="1" ht="12.75">
      <c r="A89" s="34" t="s">
        <v>149</v>
      </c>
      <c r="B89" s="34" t="s">
        <v>150</v>
      </c>
      <c r="C89" s="5">
        <v>367</v>
      </c>
      <c r="D89" s="5">
        <v>382</v>
      </c>
      <c r="E89" s="5">
        <v>408</v>
      </c>
      <c r="F89" s="5">
        <v>440</v>
      </c>
      <c r="G89" s="5">
        <v>362</v>
      </c>
      <c r="H89" s="5">
        <v>431</v>
      </c>
    </row>
    <row r="90" spans="1:8" s="22" customFormat="1" ht="12.75">
      <c r="A90" s="34" t="s">
        <v>151</v>
      </c>
      <c r="B90" s="34" t="s">
        <v>152</v>
      </c>
      <c r="C90" s="5">
        <v>990</v>
      </c>
      <c r="D90" s="5">
        <v>937</v>
      </c>
      <c r="E90" s="5">
        <v>952</v>
      </c>
      <c r="F90" s="5">
        <v>1017</v>
      </c>
      <c r="G90" s="5">
        <v>926</v>
      </c>
      <c r="H90" s="5">
        <v>906</v>
      </c>
    </row>
    <row r="91" spans="1:8" s="22" customFormat="1" ht="12.75">
      <c r="A91" s="34" t="s">
        <v>153</v>
      </c>
      <c r="B91" s="34" t="s">
        <v>154</v>
      </c>
      <c r="C91" s="5">
        <v>886</v>
      </c>
      <c r="D91" s="5">
        <v>808</v>
      </c>
      <c r="E91" s="5">
        <v>846</v>
      </c>
      <c r="F91" s="5">
        <v>950</v>
      </c>
      <c r="G91" s="5">
        <v>951</v>
      </c>
      <c r="H91" s="5">
        <v>1025</v>
      </c>
    </row>
    <row r="92" spans="1:8" s="22" customFormat="1" ht="12.75">
      <c r="A92" s="34" t="s">
        <v>155</v>
      </c>
      <c r="B92" s="34" t="s">
        <v>156</v>
      </c>
      <c r="C92" s="5">
        <v>1664</v>
      </c>
      <c r="D92" s="5">
        <v>1624</v>
      </c>
      <c r="E92" s="5">
        <v>1395</v>
      </c>
      <c r="F92" s="5">
        <v>1494</v>
      </c>
      <c r="G92" s="5">
        <v>1638</v>
      </c>
      <c r="H92" s="5">
        <v>1671</v>
      </c>
    </row>
    <row r="93" spans="1:8" s="22" customFormat="1" ht="12.75">
      <c r="A93" s="34" t="s">
        <v>157</v>
      </c>
      <c r="B93" s="34" t="s">
        <v>158</v>
      </c>
      <c r="C93" s="5">
        <v>2082</v>
      </c>
      <c r="D93" s="5">
        <v>1562</v>
      </c>
      <c r="E93" s="5">
        <v>1539</v>
      </c>
      <c r="F93" s="5">
        <v>1585</v>
      </c>
      <c r="G93" s="5">
        <v>1609</v>
      </c>
      <c r="H93" s="5">
        <v>1595</v>
      </c>
    </row>
    <row r="94" spans="1:8" s="22" customFormat="1" ht="12.75">
      <c r="A94" s="34" t="s">
        <v>159</v>
      </c>
      <c r="B94" s="34" t="s">
        <v>160</v>
      </c>
      <c r="C94" s="5">
        <v>400</v>
      </c>
      <c r="D94" s="5">
        <v>434</v>
      </c>
      <c r="E94" s="5">
        <v>405</v>
      </c>
      <c r="F94" s="5">
        <v>504</v>
      </c>
      <c r="G94" s="5">
        <v>557</v>
      </c>
      <c r="H94" s="5">
        <v>507</v>
      </c>
    </row>
    <row r="95" spans="1:8" s="22" customFormat="1" ht="12.75">
      <c r="A95" s="34" t="s">
        <v>161</v>
      </c>
      <c r="B95" s="34" t="s">
        <v>162</v>
      </c>
      <c r="C95" s="5">
        <v>620</v>
      </c>
      <c r="D95" s="5">
        <v>597</v>
      </c>
      <c r="E95" s="5">
        <v>531</v>
      </c>
      <c r="F95" s="5">
        <v>529</v>
      </c>
      <c r="G95" s="5">
        <v>450</v>
      </c>
      <c r="H95" s="5">
        <v>494</v>
      </c>
    </row>
    <row r="96" spans="1:8" s="22" customFormat="1" ht="12.75">
      <c r="A96" s="34" t="s">
        <v>163</v>
      </c>
      <c r="B96" s="34" t="s">
        <v>164</v>
      </c>
      <c r="C96" s="5">
        <v>412</v>
      </c>
      <c r="D96" s="5">
        <v>434</v>
      </c>
      <c r="E96" s="5">
        <v>403</v>
      </c>
      <c r="F96" s="5">
        <v>370</v>
      </c>
      <c r="G96" s="5">
        <v>350</v>
      </c>
      <c r="H96" s="5">
        <v>399</v>
      </c>
    </row>
    <row r="97" spans="1:8" s="22" customFormat="1" ht="12.75">
      <c r="A97" s="34" t="s">
        <v>165</v>
      </c>
      <c r="B97" s="34" t="s">
        <v>166</v>
      </c>
      <c r="C97" s="5">
        <v>464</v>
      </c>
      <c r="D97" s="5">
        <v>515</v>
      </c>
      <c r="E97" s="5">
        <v>515</v>
      </c>
      <c r="F97" s="5">
        <v>662</v>
      </c>
      <c r="G97" s="5">
        <v>635</v>
      </c>
      <c r="H97" s="5">
        <v>656</v>
      </c>
    </row>
    <row r="98" spans="1:8" s="22" customFormat="1" ht="12.75">
      <c r="A98" s="34" t="s">
        <v>167</v>
      </c>
      <c r="B98" s="34" t="s">
        <v>168</v>
      </c>
      <c r="C98" s="5">
        <v>2548</v>
      </c>
      <c r="D98" s="5">
        <v>2475</v>
      </c>
      <c r="E98" s="5">
        <v>2852</v>
      </c>
      <c r="F98" s="5">
        <v>3025</v>
      </c>
      <c r="G98" s="5">
        <v>3132</v>
      </c>
      <c r="H98" s="5">
        <v>3290</v>
      </c>
    </row>
    <row r="99" spans="1:8" s="22" customFormat="1" ht="12.75">
      <c r="A99" s="34" t="s">
        <v>169</v>
      </c>
      <c r="B99" s="34" t="s">
        <v>170</v>
      </c>
      <c r="C99" s="5">
        <v>1321</v>
      </c>
      <c r="D99" s="5">
        <v>1334</v>
      </c>
      <c r="E99" s="5">
        <v>1363</v>
      </c>
      <c r="F99" s="5">
        <v>1338</v>
      </c>
      <c r="G99" s="5">
        <v>1325</v>
      </c>
      <c r="H99" s="5">
        <v>1344</v>
      </c>
    </row>
    <row r="100" spans="1:8" s="22" customFormat="1" ht="12.75">
      <c r="A100" s="34" t="s">
        <v>171</v>
      </c>
      <c r="B100" s="34" t="s">
        <v>340</v>
      </c>
      <c r="C100" s="5">
        <v>351</v>
      </c>
      <c r="D100" s="5">
        <v>313</v>
      </c>
      <c r="E100" s="5">
        <v>299</v>
      </c>
      <c r="F100" s="5">
        <v>328</v>
      </c>
      <c r="G100" s="5">
        <v>243</v>
      </c>
      <c r="H100" s="5">
        <v>249</v>
      </c>
    </row>
    <row r="101" spans="1:8" s="22" customFormat="1" ht="12.75">
      <c r="A101" s="34" t="s">
        <v>172</v>
      </c>
      <c r="B101" s="34" t="s">
        <v>173</v>
      </c>
      <c r="C101" s="5">
        <v>204</v>
      </c>
      <c r="D101" s="5">
        <v>228</v>
      </c>
      <c r="E101" s="5">
        <v>203</v>
      </c>
      <c r="F101" s="5">
        <v>202</v>
      </c>
      <c r="G101" s="5">
        <v>183</v>
      </c>
      <c r="H101" s="5">
        <v>193</v>
      </c>
    </row>
    <row r="102" spans="1:8" s="22" customFormat="1" ht="12.75">
      <c r="A102" s="34" t="s">
        <v>174</v>
      </c>
      <c r="B102" s="34" t="s">
        <v>175</v>
      </c>
      <c r="C102" s="5">
        <v>525</v>
      </c>
      <c r="D102" s="5">
        <v>527</v>
      </c>
      <c r="E102" s="5">
        <v>420</v>
      </c>
      <c r="F102" s="5">
        <v>530</v>
      </c>
      <c r="G102" s="5">
        <v>620</v>
      </c>
      <c r="H102" s="5">
        <v>579</v>
      </c>
    </row>
    <row r="103" spans="1:8" s="22" customFormat="1" ht="12.75">
      <c r="A103" s="34" t="s">
        <v>176</v>
      </c>
      <c r="B103" s="34" t="s">
        <v>177</v>
      </c>
      <c r="C103" s="5">
        <v>3758</v>
      </c>
      <c r="D103" s="5">
        <v>3726</v>
      </c>
      <c r="E103" s="5">
        <v>3781</v>
      </c>
      <c r="F103" s="5">
        <v>3750</v>
      </c>
      <c r="G103" s="5">
        <v>3822</v>
      </c>
      <c r="H103" s="5">
        <v>3854</v>
      </c>
    </row>
    <row r="104" spans="1:8" s="22" customFormat="1" ht="12.75">
      <c r="A104" s="34" t="s">
        <v>178</v>
      </c>
      <c r="B104" s="34" t="s">
        <v>179</v>
      </c>
      <c r="C104" s="5">
        <v>330</v>
      </c>
      <c r="D104" s="5">
        <v>332</v>
      </c>
      <c r="E104" s="5">
        <v>303</v>
      </c>
      <c r="F104" s="5">
        <v>298</v>
      </c>
      <c r="G104" s="5">
        <v>294</v>
      </c>
      <c r="H104" s="5">
        <v>294</v>
      </c>
    </row>
    <row r="105" spans="1:8" s="22" customFormat="1" ht="12.75">
      <c r="A105" s="34" t="s">
        <v>180</v>
      </c>
      <c r="B105" s="34" t="s">
        <v>181</v>
      </c>
      <c r="C105" s="5">
        <v>570</v>
      </c>
      <c r="D105" s="5">
        <v>583</v>
      </c>
      <c r="E105" s="5">
        <v>618</v>
      </c>
      <c r="F105" s="5">
        <v>745</v>
      </c>
      <c r="G105" s="5">
        <v>772</v>
      </c>
      <c r="H105" s="5">
        <v>831</v>
      </c>
    </row>
    <row r="106" spans="1:8" s="22" customFormat="1" ht="12.75">
      <c r="A106" s="34" t="s">
        <v>182</v>
      </c>
      <c r="B106" s="34" t="s">
        <v>183</v>
      </c>
      <c r="C106" s="5">
        <v>315</v>
      </c>
      <c r="D106" s="5">
        <v>315</v>
      </c>
      <c r="E106" s="5">
        <v>309</v>
      </c>
      <c r="F106" s="5">
        <v>305</v>
      </c>
      <c r="G106" s="5">
        <v>301</v>
      </c>
      <c r="H106" s="5">
        <v>306</v>
      </c>
    </row>
    <row r="107" spans="1:8" s="22" customFormat="1" ht="12.75">
      <c r="A107" s="34" t="s">
        <v>184</v>
      </c>
      <c r="B107" s="34" t="s">
        <v>185</v>
      </c>
      <c r="C107" s="5">
        <v>371</v>
      </c>
      <c r="D107" s="5">
        <v>360</v>
      </c>
      <c r="E107" s="5">
        <v>375</v>
      </c>
      <c r="F107" s="5">
        <v>406</v>
      </c>
      <c r="G107" s="5">
        <v>470</v>
      </c>
      <c r="H107" s="5">
        <v>492</v>
      </c>
    </row>
    <row r="108" spans="1:8" s="22" customFormat="1" ht="12.75">
      <c r="A108" s="34" t="s">
        <v>186</v>
      </c>
      <c r="B108" s="34" t="s">
        <v>187</v>
      </c>
      <c r="C108" s="5">
        <v>783</v>
      </c>
      <c r="D108" s="5">
        <v>830</v>
      </c>
      <c r="E108" s="5">
        <v>982</v>
      </c>
      <c r="F108" s="5">
        <v>994</v>
      </c>
      <c r="G108" s="5">
        <v>969</v>
      </c>
      <c r="H108" s="5">
        <v>1057</v>
      </c>
    </row>
    <row r="109" spans="1:8" s="22" customFormat="1" ht="12.75">
      <c r="A109" s="34" t="s">
        <v>188</v>
      </c>
      <c r="B109" s="34" t="s">
        <v>189</v>
      </c>
      <c r="C109" s="5">
        <v>676</v>
      </c>
      <c r="D109" s="5">
        <v>684</v>
      </c>
      <c r="E109" s="5">
        <v>598</v>
      </c>
      <c r="F109" s="5">
        <v>665</v>
      </c>
      <c r="G109" s="5">
        <v>696</v>
      </c>
      <c r="H109" s="5">
        <v>665</v>
      </c>
    </row>
    <row r="110" spans="1:8" s="22" customFormat="1" ht="12.75">
      <c r="A110" s="34" t="s">
        <v>190</v>
      </c>
      <c r="B110" s="34" t="s">
        <v>191</v>
      </c>
      <c r="C110" s="5">
        <v>1016</v>
      </c>
      <c r="D110" s="5">
        <v>999</v>
      </c>
      <c r="E110" s="5">
        <v>1105</v>
      </c>
      <c r="F110" s="5">
        <v>1087</v>
      </c>
      <c r="G110" s="5">
        <v>1247</v>
      </c>
      <c r="H110" s="5">
        <v>1258</v>
      </c>
    </row>
    <row r="111" spans="1:8" s="22" customFormat="1" ht="12.75">
      <c r="A111" s="34" t="s">
        <v>192</v>
      </c>
      <c r="B111" s="34" t="s">
        <v>193</v>
      </c>
      <c r="C111" s="5">
        <v>1234</v>
      </c>
      <c r="D111" s="5">
        <v>1189</v>
      </c>
      <c r="E111" s="5">
        <v>285</v>
      </c>
      <c r="F111" s="5">
        <v>283</v>
      </c>
      <c r="G111" s="5">
        <v>298</v>
      </c>
      <c r="H111" s="5">
        <v>289</v>
      </c>
    </row>
    <row r="112" spans="1:8" s="22" customFormat="1" ht="12.75">
      <c r="A112" s="34" t="s">
        <v>194</v>
      </c>
      <c r="B112" s="34" t="s">
        <v>195</v>
      </c>
      <c r="C112" s="5">
        <v>560</v>
      </c>
      <c r="D112" s="5">
        <v>583</v>
      </c>
      <c r="E112" s="5">
        <v>596</v>
      </c>
      <c r="F112" s="5">
        <v>662</v>
      </c>
      <c r="G112" s="5">
        <v>634</v>
      </c>
      <c r="H112" s="5">
        <v>620</v>
      </c>
    </row>
    <row r="113" spans="1:8" s="22" customFormat="1" ht="12.75">
      <c r="A113" s="34" t="s">
        <v>196</v>
      </c>
      <c r="B113" s="34" t="s">
        <v>197</v>
      </c>
      <c r="C113" s="5">
        <v>144</v>
      </c>
      <c r="D113" s="5">
        <v>118</v>
      </c>
      <c r="E113" s="5">
        <v>115</v>
      </c>
      <c r="F113" s="5">
        <v>173</v>
      </c>
      <c r="G113" s="5">
        <v>178</v>
      </c>
      <c r="H113" s="5">
        <v>162</v>
      </c>
    </row>
    <row r="114" spans="1:8" s="22" customFormat="1" ht="12.75">
      <c r="A114" s="34" t="s">
        <v>198</v>
      </c>
      <c r="B114" s="34" t="s">
        <v>199</v>
      </c>
      <c r="C114" s="5">
        <v>1629</v>
      </c>
      <c r="D114" s="5">
        <v>1622</v>
      </c>
      <c r="E114" s="5">
        <v>1589</v>
      </c>
      <c r="F114" s="5">
        <v>1607</v>
      </c>
      <c r="G114" s="5">
        <v>1672</v>
      </c>
      <c r="H114" s="5">
        <v>1700</v>
      </c>
    </row>
    <row r="115" spans="1:8" s="22" customFormat="1" ht="12.75">
      <c r="A115" s="34" t="s">
        <v>200</v>
      </c>
      <c r="B115" s="34" t="s">
        <v>341</v>
      </c>
      <c r="C115" s="5">
        <v>677</v>
      </c>
      <c r="D115" s="5">
        <v>715</v>
      </c>
      <c r="E115" s="5">
        <v>786</v>
      </c>
      <c r="F115" s="5">
        <v>784</v>
      </c>
      <c r="G115" s="5">
        <v>908</v>
      </c>
      <c r="H115" s="5">
        <v>888</v>
      </c>
    </row>
    <row r="116" spans="1:8" s="22" customFormat="1" ht="12.75">
      <c r="A116" s="34" t="s">
        <v>201</v>
      </c>
      <c r="B116" s="34" t="s">
        <v>202</v>
      </c>
      <c r="C116" s="5">
        <v>236</v>
      </c>
      <c r="D116" s="5">
        <v>230</v>
      </c>
      <c r="E116" s="5">
        <v>258</v>
      </c>
      <c r="F116" s="5">
        <v>250</v>
      </c>
      <c r="G116" s="5">
        <v>274</v>
      </c>
      <c r="H116" s="5">
        <v>289</v>
      </c>
    </row>
    <row r="117" spans="1:8" s="22" customFormat="1" ht="12.75">
      <c r="A117" s="34" t="s">
        <v>203</v>
      </c>
      <c r="B117" s="34" t="s">
        <v>204</v>
      </c>
      <c r="C117" s="5">
        <v>2050</v>
      </c>
      <c r="D117" s="5">
        <v>2083</v>
      </c>
      <c r="E117" s="5">
        <v>2230</v>
      </c>
      <c r="F117" s="5">
        <v>2421</v>
      </c>
      <c r="G117" s="5">
        <v>2649</v>
      </c>
      <c r="H117" s="5">
        <v>2669</v>
      </c>
    </row>
    <row r="118" spans="1:8" s="22" customFormat="1" ht="12.75">
      <c r="A118" s="34" t="s">
        <v>205</v>
      </c>
      <c r="B118" s="34" t="s">
        <v>347</v>
      </c>
      <c r="C118" s="5">
        <v>282</v>
      </c>
      <c r="D118" s="5">
        <v>258</v>
      </c>
      <c r="E118" s="5">
        <v>268</v>
      </c>
      <c r="F118" s="5">
        <v>270</v>
      </c>
      <c r="G118" s="5">
        <v>296</v>
      </c>
      <c r="H118" s="5">
        <v>321</v>
      </c>
    </row>
    <row r="119" spans="1:8" s="22" customFormat="1" ht="14.25">
      <c r="A119" s="34" t="s">
        <v>206</v>
      </c>
      <c r="B119" s="34" t="s">
        <v>356</v>
      </c>
      <c r="C119" s="5">
        <v>1048</v>
      </c>
      <c r="D119" s="5">
        <v>1059</v>
      </c>
      <c r="E119" s="5">
        <v>1507</v>
      </c>
      <c r="F119" s="5">
        <v>1521</v>
      </c>
      <c r="G119" s="5">
        <v>1632</v>
      </c>
      <c r="H119" s="5">
        <v>1873</v>
      </c>
    </row>
    <row r="120" spans="1:8" s="22" customFormat="1" ht="12.75">
      <c r="A120" s="34" t="s">
        <v>207</v>
      </c>
      <c r="B120" s="34" t="s">
        <v>345</v>
      </c>
      <c r="C120" s="5">
        <v>838</v>
      </c>
      <c r="D120" s="5">
        <v>839</v>
      </c>
      <c r="E120" s="5">
        <v>761</v>
      </c>
      <c r="F120" s="5">
        <v>627</v>
      </c>
      <c r="G120" s="5">
        <v>612</v>
      </c>
      <c r="H120" s="5">
        <v>581</v>
      </c>
    </row>
    <row r="121" spans="1:8" s="22" customFormat="1" ht="12.75">
      <c r="A121" s="34" t="s">
        <v>208</v>
      </c>
      <c r="B121" s="34" t="s">
        <v>209</v>
      </c>
      <c r="C121" s="5">
        <v>346</v>
      </c>
      <c r="D121" s="5">
        <v>334</v>
      </c>
      <c r="E121" s="5">
        <v>359</v>
      </c>
      <c r="F121" s="5">
        <v>318</v>
      </c>
      <c r="G121" s="5">
        <v>301</v>
      </c>
      <c r="H121" s="5">
        <v>303</v>
      </c>
    </row>
    <row r="122" spans="1:8" s="22" customFormat="1" ht="12.75">
      <c r="A122" s="34" t="s">
        <v>210</v>
      </c>
      <c r="B122" s="34" t="s">
        <v>211</v>
      </c>
      <c r="C122" s="5">
        <v>315</v>
      </c>
      <c r="D122" s="5">
        <v>294</v>
      </c>
      <c r="E122" s="5">
        <v>297</v>
      </c>
      <c r="F122" s="5">
        <v>291</v>
      </c>
      <c r="G122" s="5">
        <v>295</v>
      </c>
      <c r="H122" s="5">
        <v>305</v>
      </c>
    </row>
    <row r="123" spans="1:8" s="22" customFormat="1" ht="14.25">
      <c r="A123" s="34" t="s">
        <v>212</v>
      </c>
      <c r="B123" s="34" t="s">
        <v>361</v>
      </c>
      <c r="C123" s="5">
        <v>670</v>
      </c>
      <c r="D123" s="5">
        <v>669</v>
      </c>
      <c r="E123" s="5">
        <v>803</v>
      </c>
      <c r="F123" s="5">
        <v>699</v>
      </c>
      <c r="G123" s="5">
        <v>683</v>
      </c>
      <c r="H123" s="5">
        <v>653</v>
      </c>
    </row>
    <row r="124" spans="1:8" s="22" customFormat="1" ht="12.75">
      <c r="A124" s="34" t="s">
        <v>213</v>
      </c>
      <c r="B124" s="34" t="s">
        <v>214</v>
      </c>
      <c r="C124" s="5">
        <v>322</v>
      </c>
      <c r="D124" s="5">
        <v>298</v>
      </c>
      <c r="E124" s="5">
        <v>297</v>
      </c>
      <c r="F124" s="5">
        <v>336</v>
      </c>
      <c r="G124" s="5">
        <v>259</v>
      </c>
      <c r="H124" s="5">
        <v>283</v>
      </c>
    </row>
    <row r="125" spans="1:8" s="22" customFormat="1" ht="14.25">
      <c r="A125" s="34" t="s">
        <v>215</v>
      </c>
      <c r="B125" s="34" t="s">
        <v>360</v>
      </c>
      <c r="C125" s="5">
        <v>1350</v>
      </c>
      <c r="D125" s="5">
        <v>1090</v>
      </c>
      <c r="E125" s="5">
        <v>1120</v>
      </c>
      <c r="F125" s="5">
        <v>1084</v>
      </c>
      <c r="G125" s="5">
        <v>974</v>
      </c>
      <c r="H125" s="5">
        <v>950</v>
      </c>
    </row>
    <row r="126" spans="1:8" s="22" customFormat="1" ht="12.75">
      <c r="A126" s="34" t="s">
        <v>216</v>
      </c>
      <c r="B126" s="34" t="s">
        <v>342</v>
      </c>
      <c r="C126" s="5">
        <v>228</v>
      </c>
      <c r="D126" s="5">
        <v>183</v>
      </c>
      <c r="E126" s="5">
        <v>149</v>
      </c>
      <c r="F126" s="5">
        <v>150</v>
      </c>
      <c r="G126" s="5">
        <v>125</v>
      </c>
      <c r="H126" s="5">
        <v>115</v>
      </c>
    </row>
    <row r="127" spans="1:8" s="22" customFormat="1" ht="12.75">
      <c r="A127" s="34" t="s">
        <v>217</v>
      </c>
      <c r="B127" s="34" t="s">
        <v>218</v>
      </c>
      <c r="C127" s="5">
        <v>346</v>
      </c>
      <c r="D127" s="5">
        <v>334</v>
      </c>
      <c r="E127" s="5">
        <v>384</v>
      </c>
      <c r="F127" s="5">
        <v>354</v>
      </c>
      <c r="G127" s="5">
        <v>357</v>
      </c>
      <c r="H127" s="5">
        <v>398</v>
      </c>
    </row>
    <row r="128" spans="1:8" s="22" customFormat="1" ht="12.75">
      <c r="A128" s="34" t="s">
        <v>219</v>
      </c>
      <c r="B128" s="34" t="s">
        <v>220</v>
      </c>
      <c r="C128" s="5">
        <v>413</v>
      </c>
      <c r="D128" s="5">
        <v>309</v>
      </c>
      <c r="E128" s="5">
        <v>246</v>
      </c>
      <c r="F128" s="5">
        <v>295</v>
      </c>
      <c r="G128" s="5">
        <v>364</v>
      </c>
      <c r="H128" s="5">
        <v>445</v>
      </c>
    </row>
    <row r="129" spans="1:8" s="22" customFormat="1" ht="12.75">
      <c r="A129" s="34" t="s">
        <v>221</v>
      </c>
      <c r="B129" s="34" t="s">
        <v>222</v>
      </c>
      <c r="C129" s="5">
        <v>400</v>
      </c>
      <c r="D129" s="5">
        <v>411</v>
      </c>
      <c r="E129" s="5">
        <v>429</v>
      </c>
      <c r="F129" s="5">
        <v>413</v>
      </c>
      <c r="G129" s="5">
        <v>401</v>
      </c>
      <c r="H129" s="5">
        <v>413</v>
      </c>
    </row>
    <row r="130" spans="1:8" s="22" customFormat="1" ht="12.75">
      <c r="A130" s="34" t="s">
        <v>223</v>
      </c>
      <c r="B130" s="34" t="s">
        <v>224</v>
      </c>
      <c r="C130" s="5">
        <v>1227</v>
      </c>
      <c r="D130" s="5">
        <v>1344</v>
      </c>
      <c r="E130" s="5">
        <v>1347</v>
      </c>
      <c r="F130" s="5">
        <v>1390</v>
      </c>
      <c r="G130" s="5">
        <v>1376</v>
      </c>
      <c r="H130" s="5">
        <v>1371</v>
      </c>
    </row>
    <row r="131" spans="1:8" s="22" customFormat="1" ht="12.75">
      <c r="A131" s="34" t="s">
        <v>225</v>
      </c>
      <c r="B131" s="34" t="s">
        <v>226</v>
      </c>
      <c r="C131" s="5">
        <v>717</v>
      </c>
      <c r="D131" s="5">
        <v>630</v>
      </c>
      <c r="E131" s="5">
        <v>421</v>
      </c>
      <c r="F131" s="5">
        <v>386</v>
      </c>
      <c r="G131" s="5">
        <v>378</v>
      </c>
      <c r="H131" s="5">
        <v>382</v>
      </c>
    </row>
    <row r="132" spans="1:8" s="22" customFormat="1" ht="12.75">
      <c r="A132" s="34" t="s">
        <v>227</v>
      </c>
      <c r="B132" s="34" t="s">
        <v>228</v>
      </c>
      <c r="C132" s="5">
        <v>998</v>
      </c>
      <c r="D132" s="5">
        <v>1314</v>
      </c>
      <c r="E132" s="5">
        <v>827</v>
      </c>
      <c r="F132" s="5">
        <v>969</v>
      </c>
      <c r="G132" s="5">
        <v>998</v>
      </c>
      <c r="H132" s="5">
        <v>1041</v>
      </c>
    </row>
    <row r="133" spans="1:8" s="22" customFormat="1" ht="12.75">
      <c r="A133" s="34" t="s">
        <v>229</v>
      </c>
      <c r="B133" s="34" t="s">
        <v>230</v>
      </c>
      <c r="C133" s="5">
        <v>527</v>
      </c>
      <c r="D133" s="5">
        <v>560</v>
      </c>
      <c r="E133" s="5">
        <v>575</v>
      </c>
      <c r="F133" s="5">
        <v>649</v>
      </c>
      <c r="G133" s="5">
        <v>646</v>
      </c>
      <c r="H133" s="5">
        <v>656</v>
      </c>
    </row>
    <row r="134" spans="1:8" s="22" customFormat="1" ht="12.75">
      <c r="A134" s="34" t="s">
        <v>231</v>
      </c>
      <c r="B134" s="34" t="s">
        <v>232</v>
      </c>
      <c r="C134" s="5">
        <v>894</v>
      </c>
      <c r="D134" s="5">
        <v>433</v>
      </c>
      <c r="E134" s="5">
        <v>373</v>
      </c>
      <c r="F134" s="5">
        <v>485</v>
      </c>
      <c r="G134" s="5">
        <v>625</v>
      </c>
      <c r="H134" s="5">
        <v>588</v>
      </c>
    </row>
    <row r="135" spans="1:8" s="22" customFormat="1" ht="12.75">
      <c r="A135" s="34" t="s">
        <v>233</v>
      </c>
      <c r="B135" s="34" t="s">
        <v>234</v>
      </c>
      <c r="C135" s="5">
        <v>809</v>
      </c>
      <c r="D135" s="5">
        <v>678</v>
      </c>
      <c r="E135" s="5">
        <v>516</v>
      </c>
      <c r="F135" s="5">
        <v>733</v>
      </c>
      <c r="G135" s="5">
        <v>829</v>
      </c>
      <c r="H135" s="5">
        <v>851</v>
      </c>
    </row>
    <row r="136" spans="1:8" s="22" customFormat="1" ht="12.75">
      <c r="A136" s="34" t="s">
        <v>235</v>
      </c>
      <c r="B136" s="34" t="s">
        <v>236</v>
      </c>
      <c r="C136" s="5">
        <v>1900</v>
      </c>
      <c r="D136" s="5">
        <v>2094</v>
      </c>
      <c r="E136" s="5">
        <v>3347</v>
      </c>
      <c r="F136" s="5">
        <v>3233</v>
      </c>
      <c r="G136" s="5">
        <v>4367</v>
      </c>
      <c r="H136" s="5">
        <v>4470</v>
      </c>
    </row>
    <row r="137" spans="1:8" s="22" customFormat="1" ht="12.75">
      <c r="A137" s="34" t="s">
        <v>237</v>
      </c>
      <c r="B137" s="34" t="s">
        <v>238</v>
      </c>
      <c r="C137" s="5">
        <v>1251</v>
      </c>
      <c r="D137" s="5">
        <v>1369</v>
      </c>
      <c r="E137" s="5">
        <v>805</v>
      </c>
      <c r="F137" s="5">
        <v>932</v>
      </c>
      <c r="G137" s="5">
        <v>980</v>
      </c>
      <c r="H137" s="5">
        <v>1404</v>
      </c>
    </row>
    <row r="138" spans="1:8" s="22" customFormat="1" ht="12.75">
      <c r="A138" s="34" t="s">
        <v>239</v>
      </c>
      <c r="B138" s="34" t="s">
        <v>240</v>
      </c>
      <c r="C138" s="5">
        <v>3458</v>
      </c>
      <c r="D138" s="5">
        <v>3365</v>
      </c>
      <c r="E138" s="5">
        <v>3668</v>
      </c>
      <c r="F138" s="5">
        <v>4019</v>
      </c>
      <c r="G138" s="5">
        <v>3767</v>
      </c>
      <c r="H138" s="5">
        <v>3787</v>
      </c>
    </row>
    <row r="139" spans="1:8" s="22" customFormat="1" ht="12.75">
      <c r="A139" s="34" t="s">
        <v>241</v>
      </c>
      <c r="B139" s="34" t="s">
        <v>242</v>
      </c>
      <c r="C139" s="5">
        <v>1457</v>
      </c>
      <c r="D139" s="5">
        <v>1297</v>
      </c>
      <c r="E139" s="5">
        <v>1208</v>
      </c>
      <c r="F139" s="5">
        <v>1144</v>
      </c>
      <c r="G139" s="5">
        <v>1132</v>
      </c>
      <c r="H139" s="5">
        <v>1130</v>
      </c>
    </row>
    <row r="140" spans="1:8" s="22" customFormat="1" ht="12.75">
      <c r="A140" s="34" t="s">
        <v>243</v>
      </c>
      <c r="B140" s="34" t="s">
        <v>244</v>
      </c>
      <c r="C140" s="5">
        <v>809</v>
      </c>
      <c r="D140" s="5">
        <v>924</v>
      </c>
      <c r="E140" s="5">
        <v>735</v>
      </c>
      <c r="F140" s="5">
        <v>762</v>
      </c>
      <c r="G140" s="5">
        <v>790</v>
      </c>
      <c r="H140" s="5">
        <v>799</v>
      </c>
    </row>
    <row r="141" spans="1:8" s="22" customFormat="1" ht="12.75">
      <c r="A141" s="34" t="s">
        <v>245</v>
      </c>
      <c r="B141" s="34" t="s">
        <v>246</v>
      </c>
      <c r="C141" s="5">
        <v>693</v>
      </c>
      <c r="D141" s="5">
        <v>689</v>
      </c>
      <c r="E141" s="5">
        <v>632</v>
      </c>
      <c r="F141" s="5">
        <v>631</v>
      </c>
      <c r="G141" s="5">
        <v>607</v>
      </c>
      <c r="H141" s="5">
        <v>647</v>
      </c>
    </row>
    <row r="142" spans="1:8" s="22" customFormat="1" ht="12.75">
      <c r="A142" s="34" t="s">
        <v>247</v>
      </c>
      <c r="B142" s="34" t="s">
        <v>248</v>
      </c>
      <c r="C142" s="5">
        <v>895</v>
      </c>
      <c r="D142" s="5">
        <v>918</v>
      </c>
      <c r="E142" s="5">
        <v>844</v>
      </c>
      <c r="F142" s="5">
        <v>1000</v>
      </c>
      <c r="G142" s="5">
        <v>872</v>
      </c>
      <c r="H142" s="5">
        <v>888</v>
      </c>
    </row>
    <row r="143" spans="1:8" s="22" customFormat="1" ht="12.75">
      <c r="A143" s="34" t="s">
        <v>249</v>
      </c>
      <c r="B143" s="34" t="s">
        <v>343</v>
      </c>
      <c r="C143" s="5">
        <v>210</v>
      </c>
      <c r="D143" s="5">
        <v>221</v>
      </c>
      <c r="E143" s="5">
        <v>210</v>
      </c>
      <c r="F143" s="5">
        <v>202</v>
      </c>
      <c r="G143" s="5">
        <v>162</v>
      </c>
      <c r="H143" s="5">
        <v>152</v>
      </c>
    </row>
    <row r="144" spans="1:8" s="22" customFormat="1" ht="12.75">
      <c r="A144" s="34" t="s">
        <v>250</v>
      </c>
      <c r="B144" s="34" t="s">
        <v>251</v>
      </c>
      <c r="C144" s="5">
        <v>377</v>
      </c>
      <c r="D144" s="5">
        <v>387</v>
      </c>
      <c r="E144" s="5">
        <v>411</v>
      </c>
      <c r="F144" s="5">
        <v>357</v>
      </c>
      <c r="G144" s="5">
        <v>374</v>
      </c>
      <c r="H144" s="5">
        <v>382</v>
      </c>
    </row>
    <row r="145" spans="1:8" s="22" customFormat="1" ht="12.75">
      <c r="A145" s="34" t="s">
        <v>252</v>
      </c>
      <c r="B145" s="34" t="s">
        <v>253</v>
      </c>
      <c r="C145" s="5">
        <v>247</v>
      </c>
      <c r="D145" s="5">
        <v>268</v>
      </c>
      <c r="E145" s="5">
        <v>322</v>
      </c>
      <c r="F145" s="5">
        <v>355</v>
      </c>
      <c r="G145" s="5">
        <v>344</v>
      </c>
      <c r="H145" s="5">
        <v>356</v>
      </c>
    </row>
    <row r="146" spans="1:8" s="22" customFormat="1" ht="12.75">
      <c r="A146" s="34" t="s">
        <v>254</v>
      </c>
      <c r="B146" s="34" t="s">
        <v>255</v>
      </c>
      <c r="C146" s="5">
        <v>435</v>
      </c>
      <c r="D146" s="5">
        <v>418</v>
      </c>
      <c r="E146" s="5">
        <v>241</v>
      </c>
      <c r="F146" s="5">
        <v>267</v>
      </c>
      <c r="G146" s="5">
        <v>189</v>
      </c>
      <c r="H146" s="5">
        <v>185</v>
      </c>
    </row>
    <row r="147" spans="1:8" s="22" customFormat="1" ht="12.75">
      <c r="A147" s="34" t="s">
        <v>256</v>
      </c>
      <c r="B147" s="34" t="s">
        <v>346</v>
      </c>
      <c r="C147" s="5">
        <v>224</v>
      </c>
      <c r="D147" s="5">
        <v>214</v>
      </c>
      <c r="E147" s="5">
        <v>264</v>
      </c>
      <c r="F147" s="5">
        <v>267</v>
      </c>
      <c r="G147" s="5">
        <v>298</v>
      </c>
      <c r="H147" s="5">
        <v>262</v>
      </c>
    </row>
    <row r="148" spans="1:8" s="22" customFormat="1" ht="14.25">
      <c r="A148" s="34" t="s">
        <v>257</v>
      </c>
      <c r="B148" s="34" t="s">
        <v>355</v>
      </c>
      <c r="C148" s="5">
        <v>461</v>
      </c>
      <c r="D148" s="5">
        <v>463</v>
      </c>
      <c r="E148" s="5">
        <v>417</v>
      </c>
      <c r="F148" s="5">
        <v>410</v>
      </c>
      <c r="G148" s="5">
        <v>477</v>
      </c>
      <c r="H148" s="5">
        <v>494</v>
      </c>
    </row>
    <row r="149" spans="1:8" s="22" customFormat="1" ht="12.75">
      <c r="A149" s="34" t="s">
        <v>258</v>
      </c>
      <c r="B149" s="34" t="s">
        <v>259</v>
      </c>
      <c r="C149" s="5">
        <v>833</v>
      </c>
      <c r="D149" s="5">
        <v>912</v>
      </c>
      <c r="E149" s="5">
        <v>1108</v>
      </c>
      <c r="F149" s="5">
        <v>1249</v>
      </c>
      <c r="G149" s="5">
        <v>1346</v>
      </c>
      <c r="H149" s="5">
        <v>1357</v>
      </c>
    </row>
    <row r="150" spans="1:8" s="22" customFormat="1" ht="12.75">
      <c r="A150" s="34" t="s">
        <v>260</v>
      </c>
      <c r="B150" s="34" t="s">
        <v>261</v>
      </c>
      <c r="C150" s="5">
        <v>412</v>
      </c>
      <c r="D150" s="5">
        <v>466</v>
      </c>
      <c r="E150" s="5">
        <v>366</v>
      </c>
      <c r="F150" s="5">
        <v>478</v>
      </c>
      <c r="G150" s="5">
        <v>518</v>
      </c>
      <c r="H150" s="5">
        <v>467</v>
      </c>
    </row>
    <row r="151" spans="1:8" s="22" customFormat="1" ht="12.75">
      <c r="A151" s="34" t="s">
        <v>262</v>
      </c>
      <c r="B151" s="34" t="s">
        <v>263</v>
      </c>
      <c r="C151" s="5">
        <v>3061</v>
      </c>
      <c r="D151" s="5">
        <v>2062</v>
      </c>
      <c r="E151" s="5">
        <v>1997</v>
      </c>
      <c r="F151" s="5">
        <v>1909</v>
      </c>
      <c r="G151" s="5">
        <v>1763</v>
      </c>
      <c r="H151" s="5">
        <v>1888</v>
      </c>
    </row>
    <row r="152" spans="1:8" s="22" customFormat="1" ht="12.75">
      <c r="A152" s="34" t="s">
        <v>264</v>
      </c>
      <c r="B152" s="34" t="s">
        <v>265</v>
      </c>
      <c r="C152" s="5">
        <v>241</v>
      </c>
      <c r="D152" s="5">
        <v>202</v>
      </c>
      <c r="E152" s="5">
        <v>153</v>
      </c>
      <c r="F152" s="5">
        <v>159</v>
      </c>
      <c r="G152" s="5">
        <v>165</v>
      </c>
      <c r="H152" s="5">
        <v>163</v>
      </c>
    </row>
    <row r="153" spans="1:8" s="22" customFormat="1" ht="12.75">
      <c r="A153" s="34" t="s">
        <v>266</v>
      </c>
      <c r="B153" s="34" t="s">
        <v>267</v>
      </c>
      <c r="C153" s="5">
        <v>1272</v>
      </c>
      <c r="D153" s="5">
        <v>1241</v>
      </c>
      <c r="E153" s="5">
        <v>1240</v>
      </c>
      <c r="F153" s="5">
        <v>1190</v>
      </c>
      <c r="G153" s="5">
        <v>1101</v>
      </c>
      <c r="H153" s="5">
        <v>1137</v>
      </c>
    </row>
    <row r="154" spans="1:8" s="22" customFormat="1" ht="12.75">
      <c r="A154" s="34" t="s">
        <v>268</v>
      </c>
      <c r="B154" s="34" t="s">
        <v>269</v>
      </c>
      <c r="C154" s="5">
        <v>2551</v>
      </c>
      <c r="D154" s="5">
        <v>2569</v>
      </c>
      <c r="E154" s="5">
        <v>2304</v>
      </c>
      <c r="F154" s="5">
        <v>2349</v>
      </c>
      <c r="G154" s="5">
        <v>2423</v>
      </c>
      <c r="H154" s="5">
        <v>2380</v>
      </c>
    </row>
    <row r="155" spans="1:8" s="22" customFormat="1" ht="12.75">
      <c r="A155" s="34" t="s">
        <v>270</v>
      </c>
      <c r="B155" s="34" t="s">
        <v>271</v>
      </c>
      <c r="C155" s="5">
        <v>276</v>
      </c>
      <c r="D155" s="5">
        <v>581</v>
      </c>
      <c r="E155" s="5">
        <v>327</v>
      </c>
      <c r="F155" s="5">
        <v>314</v>
      </c>
      <c r="G155" s="5">
        <v>324</v>
      </c>
      <c r="H155" s="5">
        <v>364</v>
      </c>
    </row>
    <row r="156" spans="1:8" s="22" customFormat="1" ht="12.75">
      <c r="A156" s="34" t="s">
        <v>272</v>
      </c>
      <c r="B156" s="34" t="s">
        <v>273</v>
      </c>
      <c r="C156" s="5">
        <v>196</v>
      </c>
      <c r="D156" s="5">
        <v>231</v>
      </c>
      <c r="E156" s="5">
        <v>155</v>
      </c>
      <c r="F156" s="5">
        <v>149</v>
      </c>
      <c r="G156" s="5">
        <v>157</v>
      </c>
      <c r="H156" s="5">
        <v>163</v>
      </c>
    </row>
    <row r="157" spans="1:8" s="22" customFormat="1" ht="12.75">
      <c r="A157" s="34" t="s">
        <v>274</v>
      </c>
      <c r="B157" s="34" t="s">
        <v>275</v>
      </c>
      <c r="C157" s="5">
        <v>815</v>
      </c>
      <c r="D157" s="5">
        <v>797</v>
      </c>
      <c r="E157" s="5">
        <v>828</v>
      </c>
      <c r="F157" s="5">
        <v>812</v>
      </c>
      <c r="G157" s="5">
        <v>952</v>
      </c>
      <c r="H157" s="5">
        <v>885</v>
      </c>
    </row>
    <row r="158" spans="1:8" s="22" customFormat="1" ht="14.25">
      <c r="A158" s="34" t="s">
        <v>276</v>
      </c>
      <c r="B158" s="34" t="s">
        <v>359</v>
      </c>
      <c r="C158" s="35" t="s">
        <v>349</v>
      </c>
      <c r="D158" s="35" t="s">
        <v>349</v>
      </c>
      <c r="E158" s="35" t="s">
        <v>349</v>
      </c>
      <c r="F158" s="35" t="s">
        <v>349</v>
      </c>
      <c r="G158" s="35" t="s">
        <v>349</v>
      </c>
      <c r="H158" s="35" t="s">
        <v>349</v>
      </c>
    </row>
    <row r="159" spans="1:8" s="22" customFormat="1" ht="12.75">
      <c r="A159" s="34" t="s">
        <v>277</v>
      </c>
      <c r="B159" s="34" t="s">
        <v>344</v>
      </c>
      <c r="C159" s="5">
        <v>1363</v>
      </c>
      <c r="D159" s="5">
        <v>1362</v>
      </c>
      <c r="E159" s="5">
        <v>1263</v>
      </c>
      <c r="F159" s="5">
        <v>1269</v>
      </c>
      <c r="G159" s="5">
        <v>1216</v>
      </c>
      <c r="H159" s="5">
        <v>1258</v>
      </c>
    </row>
    <row r="160" spans="1:8" s="22" customFormat="1" ht="12.75">
      <c r="A160" s="34" t="s">
        <v>278</v>
      </c>
      <c r="B160" s="34" t="s">
        <v>279</v>
      </c>
      <c r="C160" s="5">
        <v>466</v>
      </c>
      <c r="D160" s="5">
        <v>475</v>
      </c>
      <c r="E160" s="5">
        <v>510</v>
      </c>
      <c r="F160" s="5">
        <v>526</v>
      </c>
      <c r="G160" s="5">
        <v>546</v>
      </c>
      <c r="H160" s="5">
        <v>609</v>
      </c>
    </row>
    <row r="161" spans="1:8" s="22" customFormat="1" ht="12.75">
      <c r="A161" s="34" t="s">
        <v>280</v>
      </c>
      <c r="B161" s="34" t="s">
        <v>281</v>
      </c>
      <c r="C161" s="5">
        <v>522</v>
      </c>
      <c r="D161" s="5">
        <v>569</v>
      </c>
      <c r="E161" s="5">
        <v>566</v>
      </c>
      <c r="F161" s="5">
        <v>609</v>
      </c>
      <c r="G161" s="5">
        <v>666</v>
      </c>
      <c r="H161" s="5">
        <v>712</v>
      </c>
    </row>
    <row r="162" spans="1:8" s="22" customFormat="1" ht="12.75">
      <c r="A162" s="34" t="s">
        <v>282</v>
      </c>
      <c r="B162" s="34" t="s">
        <v>283</v>
      </c>
      <c r="C162" s="5">
        <v>306</v>
      </c>
      <c r="D162" s="5">
        <v>307</v>
      </c>
      <c r="E162" s="5">
        <v>349</v>
      </c>
      <c r="F162" s="5">
        <v>298</v>
      </c>
      <c r="G162" s="5">
        <v>298</v>
      </c>
      <c r="H162" s="5">
        <v>293</v>
      </c>
    </row>
    <row r="163" spans="1:8" s="22" customFormat="1" ht="12.75">
      <c r="A163" s="34" t="s">
        <v>284</v>
      </c>
      <c r="B163" s="34" t="s">
        <v>285</v>
      </c>
      <c r="C163" s="5">
        <v>208</v>
      </c>
      <c r="D163" s="5">
        <v>230</v>
      </c>
      <c r="E163" s="5">
        <v>259</v>
      </c>
      <c r="F163" s="5">
        <v>287</v>
      </c>
      <c r="G163" s="5">
        <v>268</v>
      </c>
      <c r="H163" s="5">
        <v>307</v>
      </c>
    </row>
    <row r="164" spans="1:8" s="22" customFormat="1" ht="12.75">
      <c r="A164" s="34" t="s">
        <v>286</v>
      </c>
      <c r="B164" s="34" t="s">
        <v>287</v>
      </c>
      <c r="C164" s="5">
        <v>1735</v>
      </c>
      <c r="D164" s="5">
        <v>1834</v>
      </c>
      <c r="E164" s="5">
        <v>1919</v>
      </c>
      <c r="F164" s="5">
        <v>2007</v>
      </c>
      <c r="G164" s="5">
        <v>1968</v>
      </c>
      <c r="H164" s="5">
        <v>2057</v>
      </c>
    </row>
    <row r="165" spans="1:8" s="22" customFormat="1" ht="12.75">
      <c r="A165" s="34" t="s">
        <v>288</v>
      </c>
      <c r="B165" s="34" t="s">
        <v>289</v>
      </c>
      <c r="C165" s="5">
        <v>2310</v>
      </c>
      <c r="D165" s="5">
        <v>2223</v>
      </c>
      <c r="E165" s="5">
        <v>2167</v>
      </c>
      <c r="F165" s="5">
        <v>2550</v>
      </c>
      <c r="G165" s="5">
        <v>2959</v>
      </c>
      <c r="H165" s="5">
        <v>2833</v>
      </c>
    </row>
    <row r="166" spans="1:8" s="22" customFormat="1" ht="12.75">
      <c r="A166" s="34" t="s">
        <v>290</v>
      </c>
      <c r="B166" s="34" t="s">
        <v>291</v>
      </c>
      <c r="C166" s="5">
        <v>295</v>
      </c>
      <c r="D166" s="5">
        <v>256</v>
      </c>
      <c r="E166" s="5">
        <v>275</v>
      </c>
      <c r="F166" s="5">
        <v>333</v>
      </c>
      <c r="G166" s="5">
        <v>383</v>
      </c>
      <c r="H166" s="5">
        <v>382</v>
      </c>
    </row>
    <row r="167" spans="1:8" s="22" customFormat="1" ht="12.75">
      <c r="A167" s="34" t="s">
        <v>292</v>
      </c>
      <c r="B167" s="34" t="s">
        <v>293</v>
      </c>
      <c r="C167" s="5">
        <v>304</v>
      </c>
      <c r="D167" s="5">
        <v>324</v>
      </c>
      <c r="E167" s="5">
        <v>323</v>
      </c>
      <c r="F167" s="5">
        <v>312</v>
      </c>
      <c r="G167" s="5">
        <v>328</v>
      </c>
      <c r="H167" s="5">
        <v>337</v>
      </c>
    </row>
    <row r="168" spans="1:8" s="22" customFormat="1" ht="12.75">
      <c r="A168" s="34" t="s">
        <v>294</v>
      </c>
      <c r="B168" s="34" t="s">
        <v>295</v>
      </c>
      <c r="C168" s="5">
        <v>711</v>
      </c>
      <c r="D168" s="5">
        <v>703</v>
      </c>
      <c r="E168" s="5">
        <v>845</v>
      </c>
      <c r="F168" s="5">
        <v>859</v>
      </c>
      <c r="G168" s="5">
        <v>957</v>
      </c>
      <c r="H168" s="5">
        <v>1005</v>
      </c>
    </row>
    <row r="169" spans="1:8" s="22" customFormat="1" ht="12.75">
      <c r="A169" s="34" t="s">
        <v>296</v>
      </c>
      <c r="B169" s="34" t="s">
        <v>297</v>
      </c>
      <c r="C169" s="5">
        <v>1156</v>
      </c>
      <c r="D169" s="5">
        <v>1175</v>
      </c>
      <c r="E169" s="5">
        <v>1222</v>
      </c>
      <c r="F169" s="5">
        <v>1335</v>
      </c>
      <c r="G169" s="5">
        <v>1483</v>
      </c>
      <c r="H169" s="5">
        <v>1536</v>
      </c>
    </row>
    <row r="170" spans="1:8" s="22" customFormat="1" ht="12.75">
      <c r="A170" s="34" t="s">
        <v>298</v>
      </c>
      <c r="B170" s="34" t="s">
        <v>299</v>
      </c>
      <c r="C170" s="5">
        <v>204</v>
      </c>
      <c r="D170" s="5">
        <v>204</v>
      </c>
      <c r="E170" s="5">
        <v>206</v>
      </c>
      <c r="F170" s="5">
        <v>259</v>
      </c>
      <c r="G170" s="5">
        <v>275</v>
      </c>
      <c r="H170" s="5">
        <v>261</v>
      </c>
    </row>
    <row r="171" spans="1:8" s="22" customFormat="1" ht="12.75">
      <c r="A171" s="34" t="s">
        <v>300</v>
      </c>
      <c r="B171" s="34" t="s">
        <v>301</v>
      </c>
      <c r="C171" s="5">
        <v>449</v>
      </c>
      <c r="D171" s="5">
        <v>339</v>
      </c>
      <c r="E171" s="5">
        <v>354</v>
      </c>
      <c r="F171" s="5">
        <v>456</v>
      </c>
      <c r="G171" s="5">
        <v>519</v>
      </c>
      <c r="H171" s="5">
        <v>581</v>
      </c>
    </row>
    <row r="172" spans="1:8" s="22" customFormat="1" ht="12.75">
      <c r="A172" s="34" t="s">
        <v>302</v>
      </c>
      <c r="B172" s="34" t="s">
        <v>303</v>
      </c>
      <c r="C172" s="5">
        <v>802</v>
      </c>
      <c r="D172" s="5">
        <v>787</v>
      </c>
      <c r="E172" s="5">
        <v>795</v>
      </c>
      <c r="F172" s="5">
        <v>796</v>
      </c>
      <c r="G172" s="5">
        <v>757</v>
      </c>
      <c r="H172" s="5">
        <v>779</v>
      </c>
    </row>
    <row r="173" spans="1:8" s="22" customFormat="1" ht="12.75">
      <c r="A173" s="34" t="s">
        <v>304</v>
      </c>
      <c r="B173" s="34" t="s">
        <v>305</v>
      </c>
      <c r="C173" s="5">
        <v>276</v>
      </c>
      <c r="D173" s="5">
        <v>243</v>
      </c>
      <c r="E173" s="5">
        <v>214</v>
      </c>
      <c r="F173" s="5">
        <v>191</v>
      </c>
      <c r="G173" s="5">
        <v>180</v>
      </c>
      <c r="H173" s="5">
        <v>195</v>
      </c>
    </row>
    <row r="174" spans="1:8" s="22" customFormat="1" ht="12.75">
      <c r="A174" s="34" t="s">
        <v>306</v>
      </c>
      <c r="B174" s="34" t="s">
        <v>307</v>
      </c>
      <c r="C174" s="5">
        <v>2233</v>
      </c>
      <c r="D174" s="5">
        <v>2273</v>
      </c>
      <c r="E174" s="5">
        <v>2319</v>
      </c>
      <c r="F174" s="5">
        <v>2393</v>
      </c>
      <c r="G174" s="5">
        <v>2405</v>
      </c>
      <c r="H174" s="5">
        <v>2455</v>
      </c>
    </row>
    <row r="175" spans="1:8" s="22" customFormat="1" ht="12.75">
      <c r="A175" s="34" t="s">
        <v>308</v>
      </c>
      <c r="B175" s="34" t="s">
        <v>309</v>
      </c>
      <c r="C175" s="5">
        <v>1162</v>
      </c>
      <c r="D175" s="5">
        <v>1209</v>
      </c>
      <c r="E175" s="5">
        <v>1326</v>
      </c>
      <c r="F175" s="5">
        <v>1361</v>
      </c>
      <c r="G175" s="5">
        <v>1570</v>
      </c>
      <c r="H175" s="5">
        <v>1584</v>
      </c>
    </row>
    <row r="176" spans="1:8" s="22" customFormat="1" ht="14.25">
      <c r="A176" s="34" t="s">
        <v>310</v>
      </c>
      <c r="B176" s="34" t="s">
        <v>351</v>
      </c>
      <c r="C176" s="5">
        <v>511</v>
      </c>
      <c r="D176" s="5">
        <v>518</v>
      </c>
      <c r="E176" s="5">
        <v>549</v>
      </c>
      <c r="F176" s="5">
        <v>600</v>
      </c>
      <c r="G176" s="5">
        <v>538</v>
      </c>
      <c r="H176" s="5">
        <v>554</v>
      </c>
    </row>
    <row r="177" spans="1:8" s="22" customFormat="1" ht="12.75">
      <c r="A177" s="34" t="s">
        <v>311</v>
      </c>
      <c r="B177" s="34" t="s">
        <v>312</v>
      </c>
      <c r="C177" s="5">
        <v>639</v>
      </c>
      <c r="D177" s="5">
        <v>683</v>
      </c>
      <c r="E177" s="5">
        <v>521</v>
      </c>
      <c r="F177" s="5">
        <v>514</v>
      </c>
      <c r="G177" s="5">
        <v>540</v>
      </c>
      <c r="H177" s="5">
        <v>573</v>
      </c>
    </row>
    <row r="178" spans="1:8" s="22" customFormat="1" ht="12.75">
      <c r="A178" s="34" t="s">
        <v>313</v>
      </c>
      <c r="B178" s="34" t="s">
        <v>314</v>
      </c>
      <c r="C178" s="5">
        <v>327</v>
      </c>
      <c r="D178" s="5">
        <v>324</v>
      </c>
      <c r="E178" s="5">
        <v>436</v>
      </c>
      <c r="F178" s="5">
        <v>431</v>
      </c>
      <c r="G178" s="5">
        <v>593</v>
      </c>
      <c r="H178" s="5">
        <v>552</v>
      </c>
    </row>
    <row r="179" spans="1:8" s="22" customFormat="1" ht="12.75">
      <c r="A179" s="34" t="s">
        <v>315</v>
      </c>
      <c r="B179" s="34" t="s">
        <v>316</v>
      </c>
      <c r="C179" s="5">
        <v>511</v>
      </c>
      <c r="D179" s="5">
        <v>541</v>
      </c>
      <c r="E179" s="5">
        <v>536</v>
      </c>
      <c r="F179" s="5">
        <v>554</v>
      </c>
      <c r="G179" s="5">
        <v>547</v>
      </c>
      <c r="H179" s="5">
        <v>573</v>
      </c>
    </row>
    <row r="180" spans="1:8" s="22" customFormat="1" ht="12.75">
      <c r="A180" s="34" t="s">
        <v>317</v>
      </c>
      <c r="B180" s="34" t="s">
        <v>318</v>
      </c>
      <c r="C180" s="5">
        <v>634</v>
      </c>
      <c r="D180" s="5">
        <v>567</v>
      </c>
      <c r="E180" s="5">
        <v>573</v>
      </c>
      <c r="F180" s="5">
        <v>618</v>
      </c>
      <c r="G180" s="5">
        <v>636</v>
      </c>
      <c r="H180" s="5">
        <v>668</v>
      </c>
    </row>
    <row r="181" spans="1:8" s="22" customFormat="1" ht="12.75">
      <c r="A181" s="34" t="s">
        <v>319</v>
      </c>
      <c r="B181" s="34" t="s">
        <v>320</v>
      </c>
      <c r="C181" s="5">
        <v>328</v>
      </c>
      <c r="D181" s="5">
        <v>342</v>
      </c>
      <c r="E181" s="5">
        <v>381</v>
      </c>
      <c r="F181" s="5">
        <v>395</v>
      </c>
      <c r="G181" s="5">
        <v>414</v>
      </c>
      <c r="H181" s="5">
        <v>386</v>
      </c>
    </row>
    <row r="182" spans="1:8" s="22" customFormat="1" ht="12.75">
      <c r="A182" s="34" t="s">
        <v>321</v>
      </c>
      <c r="B182" s="34" t="s">
        <v>322</v>
      </c>
      <c r="C182" s="5">
        <v>452</v>
      </c>
      <c r="D182" s="5">
        <v>462</v>
      </c>
      <c r="E182" s="5">
        <v>468</v>
      </c>
      <c r="F182" s="5">
        <v>406</v>
      </c>
      <c r="G182" s="5">
        <v>471</v>
      </c>
      <c r="H182" s="5">
        <v>474</v>
      </c>
    </row>
    <row r="183" spans="1:8" s="22" customFormat="1" ht="12.75">
      <c r="A183" s="34" t="s">
        <v>323</v>
      </c>
      <c r="B183" s="34" t="s">
        <v>324</v>
      </c>
      <c r="C183" s="5">
        <v>571</v>
      </c>
      <c r="D183" s="5">
        <v>583</v>
      </c>
      <c r="E183" s="5">
        <v>598</v>
      </c>
      <c r="F183" s="5">
        <v>595</v>
      </c>
      <c r="G183" s="5">
        <v>529</v>
      </c>
      <c r="H183" s="5">
        <v>555</v>
      </c>
    </row>
    <row r="184" spans="1:8" s="22" customFormat="1" ht="12.75">
      <c r="A184" s="34" t="s">
        <v>325</v>
      </c>
      <c r="B184" s="34" t="s">
        <v>326</v>
      </c>
      <c r="C184" s="5">
        <v>2991</v>
      </c>
      <c r="D184" s="5">
        <v>3037</v>
      </c>
      <c r="E184" s="5">
        <v>3054</v>
      </c>
      <c r="F184" s="5">
        <v>3016</v>
      </c>
      <c r="G184" s="5">
        <v>3083</v>
      </c>
      <c r="H184" s="5">
        <v>3239</v>
      </c>
    </row>
    <row r="185" spans="1:8" s="22" customFormat="1" ht="12.75">
      <c r="A185" s="34" t="s">
        <v>327</v>
      </c>
      <c r="B185" s="34" t="s">
        <v>328</v>
      </c>
      <c r="C185" s="5">
        <v>1345</v>
      </c>
      <c r="D185" s="5">
        <v>1414</v>
      </c>
      <c r="E185" s="5">
        <v>1337</v>
      </c>
      <c r="F185" s="5">
        <v>1588</v>
      </c>
      <c r="G185" s="5">
        <v>1574</v>
      </c>
      <c r="H185" s="5">
        <v>1569</v>
      </c>
    </row>
    <row r="186" spans="1:8" s="22" customFormat="1" ht="12.75">
      <c r="A186" s="34" t="s">
        <v>329</v>
      </c>
      <c r="B186" s="34" t="s">
        <v>330</v>
      </c>
      <c r="C186" s="5">
        <v>346</v>
      </c>
      <c r="D186" s="5">
        <v>354</v>
      </c>
      <c r="E186" s="5">
        <v>311</v>
      </c>
      <c r="F186" s="5">
        <v>349</v>
      </c>
      <c r="G186" s="5">
        <v>330</v>
      </c>
      <c r="H186" s="5">
        <v>347</v>
      </c>
    </row>
    <row r="187" spans="1:10" s="22" customFormat="1" ht="12.75">
      <c r="A187" s="34" t="s">
        <v>331</v>
      </c>
      <c r="B187" s="34" t="s">
        <v>332</v>
      </c>
      <c r="C187" s="5">
        <v>745</v>
      </c>
      <c r="D187" s="5">
        <v>815</v>
      </c>
      <c r="E187" s="5">
        <v>761</v>
      </c>
      <c r="F187" s="5">
        <v>665</v>
      </c>
      <c r="G187" s="5">
        <v>675</v>
      </c>
      <c r="H187" s="5">
        <v>697</v>
      </c>
      <c r="J187" s="88" t="s">
        <v>389</v>
      </c>
    </row>
    <row r="188" spans="1:8" s="22" customFormat="1" ht="12.75">
      <c r="A188" s="36"/>
      <c r="B188" s="36"/>
      <c r="C188" s="37"/>
      <c r="D188" s="37"/>
      <c r="E188" s="37"/>
      <c r="F188" s="37"/>
      <c r="G188" s="37"/>
      <c r="H188" s="37"/>
    </row>
    <row r="189" spans="1:8" s="22" customFormat="1" ht="12.75">
      <c r="A189" s="38"/>
      <c r="B189" s="38"/>
      <c r="C189" s="39"/>
      <c r="D189" s="39"/>
      <c r="E189" s="39"/>
      <c r="F189" s="39"/>
      <c r="G189" s="39"/>
      <c r="H189" s="39"/>
    </row>
    <row r="190" spans="1:8" s="22" customFormat="1" ht="12.75">
      <c r="A190" s="40" t="s">
        <v>368</v>
      </c>
      <c r="B190" s="38"/>
      <c r="C190" s="39"/>
      <c r="D190" s="39"/>
      <c r="E190" s="39"/>
      <c r="F190" s="39"/>
      <c r="G190" s="39"/>
      <c r="H190" s="39"/>
    </row>
    <row r="191" spans="1:8" s="45" customFormat="1" ht="12.75">
      <c r="A191" s="51" t="s">
        <v>354</v>
      </c>
      <c r="C191" s="44"/>
      <c r="D191" s="44"/>
      <c r="E191" s="44"/>
      <c r="F191" s="44"/>
      <c r="G191" s="44"/>
      <c r="H191" s="52"/>
    </row>
    <row r="192" spans="1:8" s="45" customFormat="1" ht="12.75">
      <c r="A192" s="51" t="s">
        <v>366</v>
      </c>
      <c r="H192" s="52"/>
    </row>
    <row r="193" spans="1:8" s="45" customFormat="1" ht="12.75">
      <c r="A193" s="51" t="s">
        <v>364</v>
      </c>
      <c r="H193" s="52"/>
    </row>
    <row r="194" spans="1:8" s="45" customFormat="1" ht="12.75">
      <c r="A194" s="51" t="s">
        <v>369</v>
      </c>
      <c r="H194" s="52"/>
    </row>
    <row r="195" spans="1:8" s="45" customFormat="1" ht="12.75">
      <c r="A195" s="51" t="s">
        <v>365</v>
      </c>
      <c r="H195" s="52"/>
    </row>
    <row r="196" spans="1:8" s="45" customFormat="1" ht="12.75">
      <c r="A196" s="51" t="s">
        <v>370</v>
      </c>
      <c r="H196" s="52"/>
    </row>
    <row r="197" spans="1:8" s="45" customFormat="1" ht="12.75">
      <c r="A197" s="51" t="s">
        <v>371</v>
      </c>
      <c r="H197" s="52"/>
    </row>
    <row r="198" spans="1:8" s="45" customFormat="1" ht="12.75">
      <c r="A198" s="51" t="s">
        <v>372</v>
      </c>
      <c r="H198" s="52"/>
    </row>
    <row r="199" spans="1:8" s="45" customFormat="1" ht="12.75">
      <c r="A199" s="51" t="s">
        <v>373</v>
      </c>
      <c r="H199" s="52"/>
    </row>
    <row r="200" spans="1:8" s="45" customFormat="1" ht="12.75">
      <c r="A200" s="51" t="s">
        <v>374</v>
      </c>
      <c r="H200" s="52"/>
    </row>
    <row r="201" spans="1:8" s="45" customFormat="1" ht="12.75">
      <c r="A201" s="51" t="s">
        <v>375</v>
      </c>
      <c r="H201" s="52"/>
    </row>
    <row r="202" spans="1:8" s="45" customFormat="1" ht="12.75">
      <c r="A202" s="51" t="s">
        <v>376</v>
      </c>
      <c r="H202" s="52"/>
    </row>
    <row r="203" spans="1:8" s="45" customFormat="1" ht="12.75">
      <c r="A203" s="51" t="s">
        <v>377</v>
      </c>
      <c r="H203" s="52"/>
    </row>
    <row r="204" spans="1:8" s="45" customFormat="1" ht="12.75">
      <c r="A204" s="51" t="s">
        <v>378</v>
      </c>
      <c r="H204" s="52"/>
    </row>
    <row r="205" spans="1:8" s="45" customFormat="1" ht="12.75">
      <c r="A205" s="51" t="s">
        <v>379</v>
      </c>
      <c r="H205" s="52"/>
    </row>
    <row r="206" spans="1:8" s="45" customFormat="1" ht="12.75">
      <c r="A206" s="51" t="s">
        <v>380</v>
      </c>
      <c r="H206" s="52"/>
    </row>
    <row r="207" spans="1:8" s="45" customFormat="1" ht="12.75">
      <c r="A207" s="51" t="s">
        <v>381</v>
      </c>
      <c r="H207" s="52"/>
    </row>
    <row r="208" spans="1:8" s="45" customFormat="1" ht="12.75">
      <c r="A208" s="51" t="s">
        <v>382</v>
      </c>
      <c r="H208" s="52"/>
    </row>
    <row r="209" spans="1:8" s="45" customFormat="1" ht="12.75">
      <c r="A209" s="51" t="s">
        <v>367</v>
      </c>
      <c r="H209" s="52"/>
    </row>
    <row r="210" spans="1:8" s="45" customFormat="1" ht="12.75">
      <c r="A210" s="51" t="s">
        <v>353</v>
      </c>
      <c r="H210" s="52"/>
    </row>
    <row r="211" spans="1:8" s="45" customFormat="1" ht="12.75">
      <c r="A211" s="51" t="s">
        <v>383</v>
      </c>
      <c r="H211" s="52"/>
    </row>
    <row r="212" ht="12.75">
      <c r="A212" s="51" t="s">
        <v>352</v>
      </c>
    </row>
    <row r="213" spans="1:8" s="45" customFormat="1" ht="12.75">
      <c r="A213" s="51" t="s">
        <v>384</v>
      </c>
      <c r="H213" s="52"/>
    </row>
    <row r="215" ht="12.75">
      <c r="A215" s="53" t="s">
        <v>350</v>
      </c>
    </row>
  </sheetData>
  <hyperlinks>
    <hyperlink ref="J5" location="Índice!A1" display="Índice"/>
    <hyperlink ref="J187" location="Índice!A1" display="Índice"/>
    <hyperlink ref="C87" location="'Madrid 1857'!A1" display="'Madrid 1857'!A1"/>
    <hyperlink ref="D87" location="'Madrid 1860'!A1" display="'Madrid 1860'!A1"/>
    <hyperlink ref="E87" location="'Madrid 1877'!A1" display="'Madrid 1877'!A1"/>
    <hyperlink ref="F87" location="'Madrid 1887'!A1" display="'Madrid 1887'!A1"/>
    <hyperlink ref="G87" location="'Madrid 1897'!A1" display="'Madrid 1897'!A1"/>
    <hyperlink ref="H87" location="'Madrid 1900'!A1" display="'Madrid 1900'!A1"/>
  </hyperlink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215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7.57421875" style="47" customWidth="1"/>
    <col min="2" max="2" width="34.421875" style="47" customWidth="1"/>
    <col min="3" max="7" width="12.00390625" style="47" customWidth="1"/>
    <col min="8" max="16384" width="11.421875" style="47" customWidth="1"/>
  </cols>
  <sheetData>
    <row r="1" s="23" customFormat="1" ht="33" customHeight="1">
      <c r="A1" s="50"/>
    </row>
    <row r="2" s="23" customFormat="1" ht="12.75">
      <c r="A2" s="50"/>
    </row>
    <row r="3" spans="1:204" s="22" customFormat="1" ht="18.75">
      <c r="A3" s="21" t="s">
        <v>395</v>
      </c>
      <c r="GT3" s="23"/>
      <c r="GU3" s="23"/>
      <c r="GV3" s="23"/>
    </row>
    <row r="4" spans="1:204" s="22" customFormat="1" ht="15.75">
      <c r="A4" s="21"/>
      <c r="GT4" s="23"/>
      <c r="GU4" s="23"/>
      <c r="GV4" s="23"/>
    </row>
    <row r="5" spans="1:204" s="29" customFormat="1" ht="12.75">
      <c r="A5" s="24"/>
      <c r="B5" s="25"/>
      <c r="C5" s="24">
        <v>1857</v>
      </c>
      <c r="D5" s="24">
        <v>1860</v>
      </c>
      <c r="E5" s="24">
        <v>1877</v>
      </c>
      <c r="F5" s="24">
        <v>1887</v>
      </c>
      <c r="G5" s="24">
        <v>1897</v>
      </c>
      <c r="H5" s="26">
        <v>1900</v>
      </c>
      <c r="I5" s="27"/>
      <c r="J5" s="88" t="s">
        <v>389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8"/>
      <c r="GT5" s="28"/>
      <c r="GV5" s="23"/>
    </row>
    <row r="6" spans="1:204" s="6" customFormat="1" ht="12.75">
      <c r="A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23"/>
      <c r="GU6" s="23"/>
      <c r="GV6" s="23"/>
    </row>
    <row r="7" spans="1:204" s="22" customFormat="1" ht="12.75" customHeight="1">
      <c r="A7" s="30"/>
      <c r="B7" s="31" t="s">
        <v>348</v>
      </c>
      <c r="C7" s="5">
        <f aca="true" t="shared" si="0" ref="C7:H7">SUM(C9:C187)</f>
        <v>251147</v>
      </c>
      <c r="D7" s="5">
        <f t="shared" si="0"/>
        <v>253969</v>
      </c>
      <c r="E7" s="5">
        <f t="shared" si="0"/>
        <v>293708</v>
      </c>
      <c r="F7" s="5">
        <f t="shared" si="0"/>
        <v>334722</v>
      </c>
      <c r="G7" s="5">
        <f t="shared" si="0"/>
        <v>351519</v>
      </c>
      <c r="H7" s="5">
        <f t="shared" si="0"/>
        <v>369561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23"/>
      <c r="GU7" s="23"/>
      <c r="GV7" s="23"/>
    </row>
    <row r="8" spans="1:203" s="33" customFormat="1" ht="12.75" customHeight="1">
      <c r="A8" s="10"/>
      <c r="B8" s="11"/>
      <c r="C8" s="32"/>
      <c r="D8" s="32"/>
      <c r="E8" s="32"/>
      <c r="F8" s="32"/>
      <c r="G8" s="3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3"/>
      <c r="GU8" s="23"/>
    </row>
    <row r="9" spans="1:8" s="22" customFormat="1" ht="12.75">
      <c r="A9" s="34" t="s">
        <v>0</v>
      </c>
      <c r="B9" s="34" t="s">
        <v>1</v>
      </c>
      <c r="C9" s="5">
        <v>172</v>
      </c>
      <c r="D9" s="5">
        <v>133</v>
      </c>
      <c r="E9" s="5">
        <v>137</v>
      </c>
      <c r="F9" s="5">
        <v>131</v>
      </c>
      <c r="G9" s="5">
        <v>117</v>
      </c>
      <c r="H9" s="22">
        <v>109</v>
      </c>
    </row>
    <row r="10" spans="1:8" s="22" customFormat="1" ht="12.75">
      <c r="A10" s="34" t="s">
        <v>2</v>
      </c>
      <c r="B10" s="34" t="s">
        <v>3</v>
      </c>
      <c r="C10" s="5">
        <v>535</v>
      </c>
      <c r="D10" s="5">
        <v>508</v>
      </c>
      <c r="E10" s="5">
        <v>392</v>
      </c>
      <c r="F10" s="5">
        <v>371</v>
      </c>
      <c r="G10" s="5">
        <v>390</v>
      </c>
      <c r="H10" s="22">
        <v>393</v>
      </c>
    </row>
    <row r="11" spans="1:8" s="22" customFormat="1" ht="12.75">
      <c r="A11" s="34" t="s">
        <v>4</v>
      </c>
      <c r="B11" s="34" t="s">
        <v>5</v>
      </c>
      <c r="C11" s="5">
        <v>193</v>
      </c>
      <c r="D11" s="5">
        <v>202</v>
      </c>
      <c r="E11" s="5">
        <v>209</v>
      </c>
      <c r="F11" s="5">
        <v>233</v>
      </c>
      <c r="G11" s="5">
        <v>212</v>
      </c>
      <c r="H11" s="22">
        <v>221</v>
      </c>
    </row>
    <row r="12" spans="1:8" s="22" customFormat="1" ht="12.75">
      <c r="A12" s="34" t="s">
        <v>6</v>
      </c>
      <c r="B12" s="34" t="s">
        <v>7</v>
      </c>
      <c r="C12" s="5">
        <v>281</v>
      </c>
      <c r="D12" s="5">
        <v>308</v>
      </c>
      <c r="E12" s="5">
        <v>374</v>
      </c>
      <c r="F12" s="5">
        <v>424</v>
      </c>
      <c r="G12" s="5">
        <v>391</v>
      </c>
      <c r="H12" s="22">
        <v>430</v>
      </c>
    </row>
    <row r="13" spans="1:8" s="22" customFormat="1" ht="12.75">
      <c r="A13" s="34" t="s">
        <v>8</v>
      </c>
      <c r="B13" s="34" t="s">
        <v>9</v>
      </c>
      <c r="C13" s="5">
        <v>5218</v>
      </c>
      <c r="D13" s="5">
        <v>5326</v>
      </c>
      <c r="E13" s="5">
        <v>6671</v>
      </c>
      <c r="F13" s="5">
        <v>7728</v>
      </c>
      <c r="G13" s="5">
        <v>5712</v>
      </c>
      <c r="H13" s="22">
        <v>5871</v>
      </c>
    </row>
    <row r="14" spans="1:8" s="22" customFormat="1" ht="12.75">
      <c r="A14" s="34" t="s">
        <v>10</v>
      </c>
      <c r="B14" s="34" t="s">
        <v>11</v>
      </c>
      <c r="C14" s="5">
        <v>864</v>
      </c>
      <c r="D14" s="5">
        <v>719</v>
      </c>
      <c r="E14" s="5">
        <v>669</v>
      </c>
      <c r="F14" s="5">
        <v>653</v>
      </c>
      <c r="G14" s="5">
        <v>688</v>
      </c>
      <c r="H14" s="22">
        <v>711</v>
      </c>
    </row>
    <row r="15" spans="1:8" s="22" customFormat="1" ht="12.75">
      <c r="A15" s="34" t="s">
        <v>12</v>
      </c>
      <c r="B15" s="34" t="s">
        <v>13</v>
      </c>
      <c r="C15" s="5">
        <v>307</v>
      </c>
      <c r="D15" s="5">
        <v>294</v>
      </c>
      <c r="E15" s="5">
        <v>342</v>
      </c>
      <c r="F15" s="5">
        <v>307</v>
      </c>
      <c r="G15" s="5">
        <v>294</v>
      </c>
      <c r="H15" s="22">
        <v>350</v>
      </c>
    </row>
    <row r="16" spans="1:8" s="22" customFormat="1" ht="12.75">
      <c r="A16" s="34" t="s">
        <v>14</v>
      </c>
      <c r="B16" s="34" t="s">
        <v>15</v>
      </c>
      <c r="C16" s="5">
        <v>133</v>
      </c>
      <c r="D16" s="5">
        <v>163</v>
      </c>
      <c r="E16" s="5">
        <v>150</v>
      </c>
      <c r="F16" s="5">
        <v>169</v>
      </c>
      <c r="G16" s="5">
        <v>243</v>
      </c>
      <c r="H16" s="22">
        <v>171</v>
      </c>
    </row>
    <row r="17" spans="1:8" s="22" customFormat="1" ht="12.75">
      <c r="A17" s="34" t="s">
        <v>16</v>
      </c>
      <c r="B17" s="34" t="s">
        <v>17</v>
      </c>
      <c r="C17" s="5">
        <v>709</v>
      </c>
      <c r="D17" s="5">
        <v>728</v>
      </c>
      <c r="E17" s="5">
        <v>609</v>
      </c>
      <c r="F17" s="5">
        <v>602</v>
      </c>
      <c r="G17" s="5">
        <v>615</v>
      </c>
      <c r="H17" s="22">
        <v>596</v>
      </c>
    </row>
    <row r="18" spans="1:8" s="22" customFormat="1" ht="12.75">
      <c r="A18" s="34" t="s">
        <v>18</v>
      </c>
      <c r="B18" s="34" t="s">
        <v>19</v>
      </c>
      <c r="C18" s="5">
        <v>195</v>
      </c>
      <c r="D18" s="5">
        <v>190</v>
      </c>
      <c r="E18" s="5">
        <v>186</v>
      </c>
      <c r="F18" s="5">
        <v>263</v>
      </c>
      <c r="G18" s="5">
        <v>243</v>
      </c>
      <c r="H18" s="22">
        <v>254</v>
      </c>
    </row>
    <row r="19" spans="1:8" s="22" customFormat="1" ht="12.75">
      <c r="A19" s="34" t="s">
        <v>20</v>
      </c>
      <c r="B19" s="34" t="s">
        <v>21</v>
      </c>
      <c r="C19" s="5">
        <v>339</v>
      </c>
      <c r="D19" s="5">
        <v>357</v>
      </c>
      <c r="E19" s="5">
        <v>375</v>
      </c>
      <c r="F19" s="5">
        <v>396</v>
      </c>
      <c r="G19" s="5">
        <v>366</v>
      </c>
      <c r="H19" s="22">
        <v>390</v>
      </c>
    </row>
    <row r="20" spans="1:8" s="22" customFormat="1" ht="12.75">
      <c r="A20" s="34" t="s">
        <v>22</v>
      </c>
      <c r="B20" s="34" t="s">
        <v>333</v>
      </c>
      <c r="C20" s="5">
        <v>197</v>
      </c>
      <c r="D20" s="5">
        <v>209</v>
      </c>
      <c r="E20" s="5">
        <v>196</v>
      </c>
      <c r="F20" s="5">
        <v>195</v>
      </c>
      <c r="G20" s="5">
        <v>204</v>
      </c>
      <c r="H20" s="22">
        <v>188</v>
      </c>
    </row>
    <row r="21" spans="1:8" s="22" customFormat="1" ht="12.75">
      <c r="A21" s="34" t="s">
        <v>23</v>
      </c>
      <c r="B21" s="34" t="s">
        <v>24</v>
      </c>
      <c r="C21" s="5">
        <v>6272</v>
      </c>
      <c r="D21" s="5">
        <v>4905</v>
      </c>
      <c r="E21" s="5">
        <v>4179</v>
      </c>
      <c r="F21" s="5">
        <v>5106</v>
      </c>
      <c r="G21" s="5">
        <v>5024</v>
      </c>
      <c r="H21" s="22">
        <v>6426</v>
      </c>
    </row>
    <row r="22" spans="1:8" s="22" customFormat="1" ht="12.75">
      <c r="A22" s="34" t="s">
        <v>25</v>
      </c>
      <c r="B22" s="34" t="s">
        <v>26</v>
      </c>
      <c r="C22" s="5">
        <v>1880</v>
      </c>
      <c r="D22" s="5">
        <v>1838</v>
      </c>
      <c r="E22" s="5">
        <v>1849</v>
      </c>
      <c r="F22" s="5">
        <v>1937</v>
      </c>
      <c r="G22" s="5">
        <v>1765</v>
      </c>
      <c r="H22" s="22">
        <v>2015</v>
      </c>
    </row>
    <row r="23" spans="1:8" s="22" customFormat="1" ht="12.75">
      <c r="A23" s="34" t="s">
        <v>27</v>
      </c>
      <c r="B23" s="34" t="s">
        <v>28</v>
      </c>
      <c r="C23" s="5">
        <v>95</v>
      </c>
      <c r="D23" s="5">
        <v>98</v>
      </c>
      <c r="E23" s="5">
        <v>76</v>
      </c>
      <c r="F23" s="5">
        <v>71</v>
      </c>
      <c r="G23" s="5">
        <v>86</v>
      </c>
      <c r="H23" s="22">
        <v>75</v>
      </c>
    </row>
    <row r="24" spans="1:8" s="22" customFormat="1" ht="14.25">
      <c r="A24" s="34" t="s">
        <v>29</v>
      </c>
      <c r="B24" s="34" t="s">
        <v>358</v>
      </c>
      <c r="C24" s="35" t="s">
        <v>349</v>
      </c>
      <c r="D24" s="35" t="s">
        <v>349</v>
      </c>
      <c r="E24" s="35" t="s">
        <v>349</v>
      </c>
      <c r="F24" s="35" t="s">
        <v>349</v>
      </c>
      <c r="G24" s="35" t="s">
        <v>349</v>
      </c>
      <c r="H24" s="35" t="s">
        <v>349</v>
      </c>
    </row>
    <row r="25" spans="1:8" s="22" customFormat="1" ht="12.75">
      <c r="A25" s="34" t="s">
        <v>30</v>
      </c>
      <c r="B25" s="34" t="s">
        <v>31</v>
      </c>
      <c r="C25" s="5">
        <v>86</v>
      </c>
      <c r="D25" s="5">
        <v>78</v>
      </c>
      <c r="E25" s="5">
        <v>66</v>
      </c>
      <c r="F25" s="5">
        <v>79</v>
      </c>
      <c r="G25" s="5">
        <v>82</v>
      </c>
      <c r="H25" s="22">
        <v>84</v>
      </c>
    </row>
    <row r="26" spans="1:8" s="22" customFormat="1" ht="12.75">
      <c r="A26" s="34" t="s">
        <v>32</v>
      </c>
      <c r="B26" s="34" t="s">
        <v>33</v>
      </c>
      <c r="C26" s="5">
        <v>271</v>
      </c>
      <c r="D26" s="5">
        <v>302</v>
      </c>
      <c r="E26" s="5">
        <v>260</v>
      </c>
      <c r="F26" s="5">
        <v>317</v>
      </c>
      <c r="G26" s="5">
        <v>303</v>
      </c>
      <c r="H26" s="22">
        <v>309</v>
      </c>
    </row>
    <row r="27" spans="1:8" s="22" customFormat="1" ht="12.75">
      <c r="A27" s="34" t="s">
        <v>34</v>
      </c>
      <c r="B27" s="34" t="s">
        <v>35</v>
      </c>
      <c r="C27" s="5">
        <v>426</v>
      </c>
      <c r="D27" s="5">
        <v>457</v>
      </c>
      <c r="E27" s="5">
        <v>515</v>
      </c>
      <c r="F27" s="5">
        <v>547</v>
      </c>
      <c r="G27" s="5">
        <v>531</v>
      </c>
      <c r="H27" s="22">
        <v>558</v>
      </c>
    </row>
    <row r="28" spans="1:8" s="22" customFormat="1" ht="12.75">
      <c r="A28" s="34" t="s">
        <v>36</v>
      </c>
      <c r="B28" s="34" t="s">
        <v>37</v>
      </c>
      <c r="C28" s="5">
        <v>129</v>
      </c>
      <c r="D28" s="5">
        <v>121</v>
      </c>
      <c r="E28" s="5">
        <v>125</v>
      </c>
      <c r="F28" s="5">
        <v>140</v>
      </c>
      <c r="G28" s="5">
        <v>132</v>
      </c>
      <c r="H28" s="22">
        <v>119</v>
      </c>
    </row>
    <row r="29" spans="1:8" s="22" customFormat="1" ht="12.75">
      <c r="A29" s="34" t="s">
        <v>38</v>
      </c>
      <c r="B29" s="34" t="s">
        <v>39</v>
      </c>
      <c r="C29" s="5">
        <v>61</v>
      </c>
      <c r="D29" s="5">
        <v>61</v>
      </c>
      <c r="E29" s="5">
        <v>65</v>
      </c>
      <c r="F29" s="5">
        <v>49</v>
      </c>
      <c r="G29" s="5">
        <v>47</v>
      </c>
      <c r="H29" s="22">
        <v>46</v>
      </c>
    </row>
    <row r="30" spans="1:8" s="22" customFormat="1" ht="12.75">
      <c r="A30" s="34" t="s">
        <v>40</v>
      </c>
      <c r="B30" s="34" t="s">
        <v>41</v>
      </c>
      <c r="C30" s="5">
        <v>344</v>
      </c>
      <c r="D30" s="5">
        <v>286</v>
      </c>
      <c r="E30" s="5">
        <v>277</v>
      </c>
      <c r="F30" s="5">
        <v>266</v>
      </c>
      <c r="G30" s="5">
        <v>287</v>
      </c>
      <c r="H30" s="22">
        <v>429</v>
      </c>
    </row>
    <row r="31" spans="1:8" s="22" customFormat="1" ht="12.75">
      <c r="A31" s="34" t="s">
        <v>42</v>
      </c>
      <c r="B31" s="34" t="s">
        <v>43</v>
      </c>
      <c r="C31" s="5">
        <v>221</v>
      </c>
      <c r="D31" s="5">
        <v>236</v>
      </c>
      <c r="E31" s="5">
        <v>217</v>
      </c>
      <c r="F31" s="5">
        <v>273</v>
      </c>
      <c r="G31" s="5">
        <v>241</v>
      </c>
      <c r="H31" s="22">
        <v>234</v>
      </c>
    </row>
    <row r="32" spans="1:8" s="22" customFormat="1" ht="12.75">
      <c r="A32" s="34" t="s">
        <v>44</v>
      </c>
      <c r="B32" s="34" t="s">
        <v>45</v>
      </c>
      <c r="C32" s="5">
        <v>220</v>
      </c>
      <c r="D32" s="5">
        <v>209</v>
      </c>
      <c r="E32" s="5">
        <v>162</v>
      </c>
      <c r="F32" s="5">
        <v>156</v>
      </c>
      <c r="G32" s="5">
        <v>151</v>
      </c>
      <c r="H32" s="22">
        <v>149</v>
      </c>
    </row>
    <row r="33" spans="1:8" s="22" customFormat="1" ht="12.75">
      <c r="A33" s="34" t="s">
        <v>46</v>
      </c>
      <c r="B33" s="34" t="s">
        <v>47</v>
      </c>
      <c r="C33" s="5">
        <v>454</v>
      </c>
      <c r="D33" s="5">
        <v>441</v>
      </c>
      <c r="E33" s="5">
        <v>427</v>
      </c>
      <c r="F33" s="5">
        <v>415</v>
      </c>
      <c r="G33" s="5">
        <v>432</v>
      </c>
      <c r="H33" s="22">
        <v>427</v>
      </c>
    </row>
    <row r="34" spans="1:8" s="22" customFormat="1" ht="12.75">
      <c r="A34" s="34" t="s">
        <v>48</v>
      </c>
      <c r="B34" s="34" t="s">
        <v>49</v>
      </c>
      <c r="C34" s="5">
        <v>756</v>
      </c>
      <c r="D34" s="5">
        <v>723</v>
      </c>
      <c r="E34" s="5">
        <v>751</v>
      </c>
      <c r="F34" s="5">
        <v>760</v>
      </c>
      <c r="G34" s="5">
        <v>716</v>
      </c>
      <c r="H34" s="22">
        <v>727</v>
      </c>
    </row>
    <row r="35" spans="1:8" s="22" customFormat="1" ht="12.75">
      <c r="A35" s="34" t="s">
        <v>50</v>
      </c>
      <c r="B35" s="34" t="s">
        <v>51</v>
      </c>
      <c r="C35" s="5">
        <v>489</v>
      </c>
      <c r="D35" s="5">
        <v>427</v>
      </c>
      <c r="E35" s="5">
        <v>225</v>
      </c>
      <c r="F35" s="5">
        <v>332</v>
      </c>
      <c r="G35" s="5">
        <v>305</v>
      </c>
      <c r="H35" s="22">
        <v>318</v>
      </c>
    </row>
    <row r="36" spans="1:8" s="22" customFormat="1" ht="12.75">
      <c r="A36" s="34" t="s">
        <v>52</v>
      </c>
      <c r="B36" s="34" t="s">
        <v>53</v>
      </c>
      <c r="C36" s="5">
        <v>671</v>
      </c>
      <c r="D36" s="5">
        <v>700</v>
      </c>
      <c r="E36" s="5">
        <v>676</v>
      </c>
      <c r="F36" s="5">
        <v>659</v>
      </c>
      <c r="G36" s="5">
        <v>671</v>
      </c>
      <c r="H36" s="22">
        <v>661</v>
      </c>
    </row>
    <row r="37" spans="1:8" s="22" customFormat="1" ht="12.75">
      <c r="A37" s="34" t="s">
        <v>54</v>
      </c>
      <c r="B37" s="34" t="s">
        <v>55</v>
      </c>
      <c r="C37" s="5">
        <v>203</v>
      </c>
      <c r="D37" s="5">
        <v>199</v>
      </c>
      <c r="E37" s="5">
        <v>223</v>
      </c>
      <c r="F37" s="5">
        <v>162</v>
      </c>
      <c r="G37" s="5">
        <v>172</v>
      </c>
      <c r="H37" s="22">
        <v>160</v>
      </c>
    </row>
    <row r="38" spans="1:8" s="22" customFormat="1" ht="12.75">
      <c r="A38" s="34" t="s">
        <v>56</v>
      </c>
      <c r="B38" s="34" t="s">
        <v>57</v>
      </c>
      <c r="C38" s="5">
        <v>244</v>
      </c>
      <c r="D38" s="5">
        <v>224</v>
      </c>
      <c r="E38" s="5">
        <v>260</v>
      </c>
      <c r="F38" s="5">
        <v>193</v>
      </c>
      <c r="G38" s="5">
        <v>220</v>
      </c>
      <c r="H38" s="22">
        <v>197</v>
      </c>
    </row>
    <row r="39" spans="1:8" s="22" customFormat="1" ht="12.75">
      <c r="A39" s="34" t="s">
        <v>58</v>
      </c>
      <c r="B39" s="34" t="s">
        <v>59</v>
      </c>
      <c r="C39" s="5">
        <v>756</v>
      </c>
      <c r="D39" s="5">
        <v>769</v>
      </c>
      <c r="E39" s="5">
        <v>844</v>
      </c>
      <c r="F39" s="5">
        <v>939</v>
      </c>
      <c r="G39" s="5">
        <v>1029</v>
      </c>
      <c r="H39" s="22">
        <v>1100</v>
      </c>
    </row>
    <row r="40" spans="1:8" s="22" customFormat="1" ht="12.75">
      <c r="A40" s="34" t="s">
        <v>60</v>
      </c>
      <c r="B40" s="34" t="s">
        <v>61</v>
      </c>
      <c r="C40" s="5">
        <v>263</v>
      </c>
      <c r="D40" s="5">
        <v>247</v>
      </c>
      <c r="E40" s="5">
        <v>190</v>
      </c>
      <c r="F40" s="5">
        <v>250</v>
      </c>
      <c r="G40" s="5">
        <v>245</v>
      </c>
      <c r="H40" s="22">
        <v>241</v>
      </c>
    </row>
    <row r="41" spans="1:8" s="22" customFormat="1" ht="12.75">
      <c r="A41" s="34" t="s">
        <v>62</v>
      </c>
      <c r="B41" s="34" t="s">
        <v>63</v>
      </c>
      <c r="C41" s="5">
        <v>715</v>
      </c>
      <c r="D41" s="5">
        <v>725</v>
      </c>
      <c r="E41" s="5">
        <v>795</v>
      </c>
      <c r="F41" s="5">
        <v>767</v>
      </c>
      <c r="G41" s="5">
        <v>745</v>
      </c>
      <c r="H41" s="22">
        <v>767</v>
      </c>
    </row>
    <row r="42" spans="1:8" s="22" customFormat="1" ht="12.75">
      <c r="A42" s="34" t="s">
        <v>64</v>
      </c>
      <c r="B42" s="34" t="s">
        <v>334</v>
      </c>
      <c r="C42" s="5">
        <v>263</v>
      </c>
      <c r="D42" s="5">
        <v>322</v>
      </c>
      <c r="E42" s="5">
        <v>309</v>
      </c>
      <c r="F42" s="5">
        <v>300</v>
      </c>
      <c r="G42" s="5">
        <v>259</v>
      </c>
      <c r="H42" s="22">
        <v>270</v>
      </c>
    </row>
    <row r="43" spans="1:8" s="22" customFormat="1" ht="12.75">
      <c r="A43" s="34" t="s">
        <v>65</v>
      </c>
      <c r="B43" s="34" t="s">
        <v>335</v>
      </c>
      <c r="C43" s="5">
        <v>827</v>
      </c>
      <c r="D43" s="5">
        <v>879</v>
      </c>
      <c r="E43" s="5">
        <v>907</v>
      </c>
      <c r="F43" s="5">
        <v>886</v>
      </c>
      <c r="G43" s="5">
        <v>947</v>
      </c>
      <c r="H43" s="22">
        <v>1000</v>
      </c>
    </row>
    <row r="44" spans="1:8" s="22" customFormat="1" ht="12.75">
      <c r="A44" s="34" t="s">
        <v>66</v>
      </c>
      <c r="B44" s="34" t="s">
        <v>67</v>
      </c>
      <c r="C44" s="5">
        <v>158</v>
      </c>
      <c r="D44" s="5">
        <v>144</v>
      </c>
      <c r="E44" s="5">
        <v>188</v>
      </c>
      <c r="F44" s="5">
        <v>209</v>
      </c>
      <c r="G44" s="5">
        <v>235</v>
      </c>
      <c r="H44" s="22">
        <v>254</v>
      </c>
    </row>
    <row r="45" spans="1:8" s="22" customFormat="1" ht="12.75">
      <c r="A45" s="34" t="s">
        <v>68</v>
      </c>
      <c r="B45" s="34" t="s">
        <v>69</v>
      </c>
      <c r="C45" s="5">
        <v>797</v>
      </c>
      <c r="D45" s="5">
        <v>827</v>
      </c>
      <c r="E45" s="5">
        <v>993</v>
      </c>
      <c r="F45" s="5">
        <v>1079</v>
      </c>
      <c r="G45" s="5">
        <v>1068</v>
      </c>
      <c r="H45" s="22">
        <v>1114</v>
      </c>
    </row>
    <row r="46" spans="1:8" s="22" customFormat="1" ht="12.75">
      <c r="A46" s="34" t="s">
        <v>70</v>
      </c>
      <c r="B46" s="34" t="s">
        <v>71</v>
      </c>
      <c r="C46" s="5">
        <v>433</v>
      </c>
      <c r="D46" s="5">
        <v>433</v>
      </c>
      <c r="E46" s="5">
        <v>492</v>
      </c>
      <c r="F46" s="5">
        <v>558</v>
      </c>
      <c r="G46" s="5">
        <v>528</v>
      </c>
      <c r="H46" s="22">
        <v>629</v>
      </c>
    </row>
    <row r="47" spans="1:8" s="22" customFormat="1" ht="12.75">
      <c r="A47" s="34" t="s">
        <v>72</v>
      </c>
      <c r="B47" s="34" t="s">
        <v>73</v>
      </c>
      <c r="C47" s="5">
        <v>93</v>
      </c>
      <c r="D47" s="5">
        <v>93</v>
      </c>
      <c r="E47" s="5">
        <v>95</v>
      </c>
      <c r="F47" s="5">
        <v>85</v>
      </c>
      <c r="G47" s="5">
        <v>92</v>
      </c>
      <c r="H47" s="22">
        <v>98</v>
      </c>
    </row>
    <row r="48" spans="1:8" s="22" customFormat="1" ht="12.75">
      <c r="A48" s="34" t="s">
        <v>93</v>
      </c>
      <c r="B48" s="34" t="s">
        <v>94</v>
      </c>
      <c r="C48" s="5">
        <v>476</v>
      </c>
      <c r="D48" s="5">
        <v>527</v>
      </c>
      <c r="E48" s="5">
        <v>420</v>
      </c>
      <c r="F48" s="5">
        <v>429</v>
      </c>
      <c r="G48" s="5">
        <v>400</v>
      </c>
      <c r="H48" s="22">
        <v>401</v>
      </c>
    </row>
    <row r="49" spans="1:8" s="22" customFormat="1" ht="12.75">
      <c r="A49" s="34" t="s">
        <v>95</v>
      </c>
      <c r="B49" s="34" t="s">
        <v>96</v>
      </c>
      <c r="C49" s="5">
        <v>2465</v>
      </c>
      <c r="D49" s="5">
        <v>2500</v>
      </c>
      <c r="E49" s="5">
        <v>2475</v>
      </c>
      <c r="F49" s="5">
        <v>2566</v>
      </c>
      <c r="G49" s="5">
        <v>2520</v>
      </c>
      <c r="H49" s="22">
        <v>2585</v>
      </c>
    </row>
    <row r="50" spans="1:8" s="22" customFormat="1" ht="12.75">
      <c r="A50" s="34" t="s">
        <v>74</v>
      </c>
      <c r="B50" s="34" t="s">
        <v>75</v>
      </c>
      <c r="C50" s="5">
        <v>1362</v>
      </c>
      <c r="D50" s="5">
        <v>1316</v>
      </c>
      <c r="E50" s="5">
        <v>1219</v>
      </c>
      <c r="F50" s="5">
        <v>1611</v>
      </c>
      <c r="G50" s="5">
        <v>1905</v>
      </c>
      <c r="H50" s="22">
        <v>2066</v>
      </c>
    </row>
    <row r="51" spans="1:8" s="22" customFormat="1" ht="12.75">
      <c r="A51" s="34" t="s">
        <v>76</v>
      </c>
      <c r="B51" s="34" t="s">
        <v>77</v>
      </c>
      <c r="C51" s="5">
        <v>205</v>
      </c>
      <c r="D51" s="5">
        <v>210</v>
      </c>
      <c r="E51" s="5">
        <v>163</v>
      </c>
      <c r="F51" s="5">
        <v>153</v>
      </c>
      <c r="G51" s="5">
        <v>165</v>
      </c>
      <c r="H51" s="22">
        <v>177</v>
      </c>
    </row>
    <row r="52" spans="1:8" s="22" customFormat="1" ht="12.75">
      <c r="A52" s="34" t="s">
        <v>85</v>
      </c>
      <c r="B52" s="34" t="s">
        <v>337</v>
      </c>
      <c r="C52" s="5">
        <v>248</v>
      </c>
      <c r="D52" s="5">
        <v>249</v>
      </c>
      <c r="E52" s="5">
        <v>240</v>
      </c>
      <c r="F52" s="5">
        <v>321</v>
      </c>
      <c r="G52" s="5">
        <v>305</v>
      </c>
      <c r="H52" s="22">
        <v>294</v>
      </c>
    </row>
    <row r="53" spans="1:8" s="22" customFormat="1" ht="12.75">
      <c r="A53" s="34" t="s">
        <v>86</v>
      </c>
      <c r="B53" s="34" t="s">
        <v>87</v>
      </c>
      <c r="C53" s="5">
        <v>334</v>
      </c>
      <c r="D53" s="5">
        <v>359</v>
      </c>
      <c r="E53" s="5">
        <v>336</v>
      </c>
      <c r="F53" s="5">
        <v>563</v>
      </c>
      <c r="G53" s="5">
        <v>609</v>
      </c>
      <c r="H53" s="22">
        <v>686</v>
      </c>
    </row>
    <row r="54" spans="1:8" s="22" customFormat="1" ht="12.75">
      <c r="A54" s="34" t="s">
        <v>78</v>
      </c>
      <c r="B54" s="34" t="s">
        <v>336</v>
      </c>
      <c r="C54" s="5">
        <v>2471</v>
      </c>
      <c r="D54" s="5">
        <v>2547</v>
      </c>
      <c r="E54" s="5">
        <v>2569</v>
      </c>
      <c r="F54" s="5">
        <v>2887</v>
      </c>
      <c r="G54" s="5">
        <v>2946</v>
      </c>
      <c r="H54" s="22">
        <v>3067</v>
      </c>
    </row>
    <row r="55" spans="1:8" s="22" customFormat="1" ht="12.75">
      <c r="A55" s="34" t="s">
        <v>79</v>
      </c>
      <c r="B55" s="34" t="s">
        <v>80</v>
      </c>
      <c r="C55" s="5">
        <v>248</v>
      </c>
      <c r="D55" s="5">
        <v>251</v>
      </c>
      <c r="E55" s="5">
        <v>180</v>
      </c>
      <c r="F55" s="5">
        <v>263</v>
      </c>
      <c r="G55" s="5">
        <v>255</v>
      </c>
      <c r="H55" s="22">
        <v>264</v>
      </c>
    </row>
    <row r="56" spans="1:8" s="22" customFormat="1" ht="12.75">
      <c r="A56" s="34" t="s">
        <v>81</v>
      </c>
      <c r="B56" s="34" t="s">
        <v>82</v>
      </c>
      <c r="C56" s="5">
        <v>2869</v>
      </c>
      <c r="D56" s="5">
        <v>2264</v>
      </c>
      <c r="E56" s="5">
        <v>2214</v>
      </c>
      <c r="F56" s="5">
        <v>2444</v>
      </c>
      <c r="G56" s="5">
        <v>2385</v>
      </c>
      <c r="H56" s="22">
        <v>2661</v>
      </c>
    </row>
    <row r="57" spans="1:8" s="22" customFormat="1" ht="12.75">
      <c r="A57" s="34" t="s">
        <v>83</v>
      </c>
      <c r="B57" s="34" t="s">
        <v>84</v>
      </c>
      <c r="C57" s="5">
        <v>189</v>
      </c>
      <c r="D57" s="5">
        <v>196</v>
      </c>
      <c r="E57" s="5">
        <v>158</v>
      </c>
      <c r="F57" s="5">
        <v>191</v>
      </c>
      <c r="G57" s="5">
        <v>199</v>
      </c>
      <c r="H57" s="22">
        <v>220</v>
      </c>
    </row>
    <row r="58" spans="1:8" s="22" customFormat="1" ht="12.75">
      <c r="A58" s="34" t="s">
        <v>88</v>
      </c>
      <c r="B58" s="34" t="s">
        <v>338</v>
      </c>
      <c r="C58" s="5">
        <v>281</v>
      </c>
      <c r="D58" s="5">
        <v>313</v>
      </c>
      <c r="E58" s="5">
        <v>306</v>
      </c>
      <c r="F58" s="5">
        <v>311</v>
      </c>
      <c r="G58" s="5">
        <v>338</v>
      </c>
      <c r="H58" s="22">
        <v>328</v>
      </c>
    </row>
    <row r="59" spans="1:8" s="22" customFormat="1" ht="12.75">
      <c r="A59" s="34" t="s">
        <v>89</v>
      </c>
      <c r="B59" s="34" t="s">
        <v>90</v>
      </c>
      <c r="C59" s="5">
        <v>303</v>
      </c>
      <c r="D59" s="5">
        <v>150</v>
      </c>
      <c r="E59" s="5">
        <v>170</v>
      </c>
      <c r="F59" s="5">
        <v>166</v>
      </c>
      <c r="G59" s="5">
        <v>140</v>
      </c>
      <c r="H59" s="22">
        <v>118</v>
      </c>
    </row>
    <row r="60" spans="1:8" s="22" customFormat="1" ht="12.75">
      <c r="A60" s="34" t="s">
        <v>91</v>
      </c>
      <c r="B60" s="34" t="s">
        <v>92</v>
      </c>
      <c r="C60" s="5">
        <v>115</v>
      </c>
      <c r="D60" s="5">
        <v>138</v>
      </c>
      <c r="E60" s="5">
        <v>112</v>
      </c>
      <c r="F60" s="5">
        <v>107</v>
      </c>
      <c r="G60" s="5">
        <v>111</v>
      </c>
      <c r="H60" s="22">
        <v>111</v>
      </c>
    </row>
    <row r="61" spans="1:8" s="22" customFormat="1" ht="12.75">
      <c r="A61" s="34" t="s">
        <v>97</v>
      </c>
      <c r="B61" s="34" t="s">
        <v>98</v>
      </c>
      <c r="C61" s="5">
        <v>353</v>
      </c>
      <c r="D61" s="5">
        <v>353</v>
      </c>
      <c r="E61" s="5">
        <v>287</v>
      </c>
      <c r="F61" s="5">
        <v>317</v>
      </c>
      <c r="G61" s="5">
        <v>328</v>
      </c>
      <c r="H61" s="22">
        <v>343</v>
      </c>
    </row>
    <row r="62" spans="1:8" s="22" customFormat="1" ht="12.75">
      <c r="A62" s="34" t="s">
        <v>99</v>
      </c>
      <c r="B62" s="34" t="s">
        <v>100</v>
      </c>
      <c r="C62" s="5">
        <v>163</v>
      </c>
      <c r="D62" s="5">
        <v>587</v>
      </c>
      <c r="E62" s="5">
        <v>399</v>
      </c>
      <c r="F62" s="5">
        <v>629</v>
      </c>
      <c r="G62" s="5">
        <v>827</v>
      </c>
      <c r="H62" s="22">
        <v>724</v>
      </c>
    </row>
    <row r="63" spans="1:8" s="22" customFormat="1" ht="12.75">
      <c r="A63" s="34" t="s">
        <v>101</v>
      </c>
      <c r="B63" s="34" t="s">
        <v>339</v>
      </c>
      <c r="C63" s="5">
        <v>817</v>
      </c>
      <c r="D63" s="5">
        <v>847</v>
      </c>
      <c r="E63" s="5">
        <v>868</v>
      </c>
      <c r="F63" s="5">
        <v>902</v>
      </c>
      <c r="G63" s="5">
        <v>929</v>
      </c>
      <c r="H63" s="22">
        <v>952</v>
      </c>
    </row>
    <row r="64" spans="1:8" s="22" customFormat="1" ht="12.75">
      <c r="A64" s="34" t="s">
        <v>102</v>
      </c>
      <c r="B64" s="34" t="s">
        <v>103</v>
      </c>
      <c r="C64" s="5">
        <v>175</v>
      </c>
      <c r="D64" s="5">
        <v>179</v>
      </c>
      <c r="E64" s="5">
        <v>178</v>
      </c>
      <c r="F64" s="5">
        <v>211</v>
      </c>
      <c r="G64" s="5">
        <v>225</v>
      </c>
      <c r="H64" s="22">
        <v>235</v>
      </c>
    </row>
    <row r="65" spans="1:8" s="22" customFormat="1" ht="12.75">
      <c r="A65" s="34" t="s">
        <v>104</v>
      </c>
      <c r="B65" s="34" t="s">
        <v>105</v>
      </c>
      <c r="C65" s="5">
        <v>223</v>
      </c>
      <c r="D65" s="5">
        <v>170</v>
      </c>
      <c r="E65" s="5">
        <v>132</v>
      </c>
      <c r="F65" s="5">
        <v>114</v>
      </c>
      <c r="G65" s="5">
        <v>164</v>
      </c>
      <c r="H65" s="22">
        <v>170</v>
      </c>
    </row>
    <row r="66" spans="1:8" s="22" customFormat="1" ht="12.75">
      <c r="A66" s="34" t="s">
        <v>106</v>
      </c>
      <c r="B66" s="34" t="s">
        <v>107</v>
      </c>
      <c r="C66" s="5">
        <v>1154</v>
      </c>
      <c r="D66" s="5">
        <v>1173</v>
      </c>
      <c r="E66" s="5">
        <v>1153</v>
      </c>
      <c r="F66" s="5">
        <v>1165</v>
      </c>
      <c r="G66" s="5">
        <v>1133</v>
      </c>
      <c r="H66" s="22">
        <v>1135</v>
      </c>
    </row>
    <row r="67" spans="1:8" s="22" customFormat="1" ht="12.75">
      <c r="A67" s="34" t="s">
        <v>108</v>
      </c>
      <c r="B67" s="34" t="s">
        <v>109</v>
      </c>
      <c r="C67" s="5">
        <v>349</v>
      </c>
      <c r="D67" s="5">
        <v>344</v>
      </c>
      <c r="E67" s="5">
        <v>317</v>
      </c>
      <c r="F67" s="5">
        <v>338</v>
      </c>
      <c r="G67" s="5">
        <v>383</v>
      </c>
      <c r="H67" s="22">
        <v>399</v>
      </c>
    </row>
    <row r="68" spans="1:8" s="22" customFormat="1" ht="12.75">
      <c r="A68" s="34" t="s">
        <v>110</v>
      </c>
      <c r="B68" s="34" t="s">
        <v>111</v>
      </c>
      <c r="C68" s="5">
        <v>568</v>
      </c>
      <c r="D68" s="5">
        <v>600</v>
      </c>
      <c r="E68" s="5">
        <v>576</v>
      </c>
      <c r="F68" s="5">
        <v>604</v>
      </c>
      <c r="G68" s="5">
        <v>506</v>
      </c>
      <c r="H68" s="22">
        <v>532</v>
      </c>
    </row>
    <row r="69" spans="1:8" s="22" customFormat="1" ht="12.75">
      <c r="A69" s="34" t="s">
        <v>112</v>
      </c>
      <c r="B69" s="34" t="s">
        <v>113</v>
      </c>
      <c r="C69" s="5">
        <v>563</v>
      </c>
      <c r="D69" s="5">
        <v>926</v>
      </c>
      <c r="E69" s="5">
        <v>428</v>
      </c>
      <c r="F69" s="5">
        <v>430</v>
      </c>
      <c r="G69" s="5">
        <v>422</v>
      </c>
      <c r="H69" s="22">
        <v>445</v>
      </c>
    </row>
    <row r="70" spans="1:8" s="22" customFormat="1" ht="12.75">
      <c r="A70" s="34" t="s">
        <v>114</v>
      </c>
      <c r="B70" s="34" t="s">
        <v>115</v>
      </c>
      <c r="C70" s="5">
        <v>279</v>
      </c>
      <c r="D70" s="5">
        <v>265</v>
      </c>
      <c r="E70" s="5">
        <v>244</v>
      </c>
      <c r="F70" s="5">
        <v>233</v>
      </c>
      <c r="G70" s="5">
        <v>198</v>
      </c>
      <c r="H70" s="22">
        <v>219</v>
      </c>
    </row>
    <row r="71" spans="1:8" s="22" customFormat="1" ht="12.75">
      <c r="A71" s="34" t="s">
        <v>116</v>
      </c>
      <c r="B71" s="34" t="s">
        <v>117</v>
      </c>
      <c r="C71" s="5">
        <v>304</v>
      </c>
      <c r="D71" s="5">
        <v>267</v>
      </c>
      <c r="E71" s="5">
        <v>234</v>
      </c>
      <c r="F71" s="5">
        <v>228</v>
      </c>
      <c r="G71" s="5">
        <v>203</v>
      </c>
      <c r="H71" s="22">
        <v>212</v>
      </c>
    </row>
    <row r="72" spans="1:8" s="22" customFormat="1" ht="12.75">
      <c r="A72" s="34" t="s">
        <v>118</v>
      </c>
      <c r="B72" s="34" t="s">
        <v>119</v>
      </c>
      <c r="C72" s="5">
        <v>103</v>
      </c>
      <c r="D72" s="5">
        <v>102</v>
      </c>
      <c r="E72" s="5">
        <v>93</v>
      </c>
      <c r="F72" s="5">
        <v>106</v>
      </c>
      <c r="G72" s="5">
        <v>101</v>
      </c>
      <c r="H72" s="22">
        <v>109</v>
      </c>
    </row>
    <row r="73" spans="1:8" s="22" customFormat="1" ht="12.75">
      <c r="A73" s="34" t="s">
        <v>120</v>
      </c>
      <c r="B73" s="34" t="s">
        <v>121</v>
      </c>
      <c r="C73" s="5">
        <v>2192</v>
      </c>
      <c r="D73" s="5">
        <v>1902</v>
      </c>
      <c r="E73" s="5">
        <v>1964</v>
      </c>
      <c r="F73" s="5">
        <v>2017</v>
      </c>
      <c r="G73" s="5">
        <v>2576</v>
      </c>
      <c r="H73" s="22">
        <v>2336</v>
      </c>
    </row>
    <row r="74" spans="1:8" s="22" customFormat="1" ht="12.75">
      <c r="A74" s="34" t="s">
        <v>122</v>
      </c>
      <c r="B74" s="34" t="s">
        <v>123</v>
      </c>
      <c r="C74" s="5">
        <v>278</v>
      </c>
      <c r="D74" s="5">
        <v>287</v>
      </c>
      <c r="E74" s="5">
        <v>241</v>
      </c>
      <c r="F74" s="5">
        <v>239</v>
      </c>
      <c r="G74" s="5">
        <v>275</v>
      </c>
      <c r="H74" s="22">
        <v>292</v>
      </c>
    </row>
    <row r="75" spans="1:8" s="22" customFormat="1" ht="12.75">
      <c r="A75" s="34" t="s">
        <v>124</v>
      </c>
      <c r="B75" s="34" t="s">
        <v>125</v>
      </c>
      <c r="C75" s="5">
        <v>575</v>
      </c>
      <c r="D75" s="5">
        <v>625</v>
      </c>
      <c r="E75" s="5">
        <v>560</v>
      </c>
      <c r="F75" s="5">
        <v>623</v>
      </c>
      <c r="G75" s="5">
        <v>609</v>
      </c>
      <c r="H75" s="22">
        <v>613</v>
      </c>
    </row>
    <row r="76" spans="1:8" s="22" customFormat="1" ht="12.75">
      <c r="A76" s="34" t="s">
        <v>126</v>
      </c>
      <c r="B76" s="34" t="s">
        <v>127</v>
      </c>
      <c r="C76" s="5">
        <v>868</v>
      </c>
      <c r="D76" s="5">
        <v>690</v>
      </c>
      <c r="E76" s="5">
        <v>431</v>
      </c>
      <c r="F76" s="5">
        <v>760</v>
      </c>
      <c r="G76" s="5">
        <v>419</v>
      </c>
      <c r="H76" s="22">
        <v>486</v>
      </c>
    </row>
    <row r="77" spans="1:8" s="22" customFormat="1" ht="12.75">
      <c r="A77" s="34" t="s">
        <v>128</v>
      </c>
      <c r="B77" s="34" t="s">
        <v>129</v>
      </c>
      <c r="C77" s="5">
        <v>121</v>
      </c>
      <c r="D77" s="5">
        <v>112</v>
      </c>
      <c r="E77" s="5">
        <v>109</v>
      </c>
      <c r="F77" s="5">
        <v>124</v>
      </c>
      <c r="G77" s="5">
        <v>103</v>
      </c>
      <c r="H77" s="22">
        <v>88</v>
      </c>
    </row>
    <row r="78" spans="1:8" s="22" customFormat="1" ht="12.75">
      <c r="A78" s="34" t="s">
        <v>130</v>
      </c>
      <c r="B78" s="34" t="s">
        <v>363</v>
      </c>
      <c r="C78" s="5">
        <v>239</v>
      </c>
      <c r="D78" s="5">
        <v>248</v>
      </c>
      <c r="E78" s="5">
        <v>224</v>
      </c>
      <c r="F78" s="5">
        <v>253</v>
      </c>
      <c r="G78" s="5">
        <v>213</v>
      </c>
      <c r="H78" s="22">
        <v>201</v>
      </c>
    </row>
    <row r="79" spans="1:8" s="22" customFormat="1" ht="12.75">
      <c r="A79" s="34" t="s">
        <v>131</v>
      </c>
      <c r="B79" s="34" t="s">
        <v>132</v>
      </c>
      <c r="C79" s="5">
        <v>266</v>
      </c>
      <c r="D79" s="5">
        <v>244</v>
      </c>
      <c r="E79" s="5">
        <v>239</v>
      </c>
      <c r="F79" s="5">
        <v>226</v>
      </c>
      <c r="G79" s="5">
        <v>162</v>
      </c>
      <c r="H79" s="22">
        <v>158</v>
      </c>
    </row>
    <row r="80" spans="1:8" s="22" customFormat="1" ht="12.75">
      <c r="A80" s="34" t="s">
        <v>133</v>
      </c>
      <c r="B80" s="34" t="s">
        <v>134</v>
      </c>
      <c r="C80" s="5">
        <v>226</v>
      </c>
      <c r="D80" s="5">
        <v>366</v>
      </c>
      <c r="E80" s="5">
        <v>205</v>
      </c>
      <c r="F80" s="5">
        <v>202</v>
      </c>
      <c r="G80" s="5">
        <v>222</v>
      </c>
      <c r="H80" s="22">
        <v>187</v>
      </c>
    </row>
    <row r="81" spans="1:8" s="22" customFormat="1" ht="12.75">
      <c r="A81" s="34" t="s">
        <v>135</v>
      </c>
      <c r="B81" s="34" t="s">
        <v>136</v>
      </c>
      <c r="C81" s="5">
        <v>165</v>
      </c>
      <c r="D81" s="5">
        <v>172</v>
      </c>
      <c r="E81" s="5">
        <v>143</v>
      </c>
      <c r="F81" s="5">
        <v>145</v>
      </c>
      <c r="G81" s="5">
        <v>162</v>
      </c>
      <c r="H81" s="22">
        <v>164</v>
      </c>
    </row>
    <row r="82" spans="1:8" s="22" customFormat="1" ht="12.75">
      <c r="A82" s="34" t="s">
        <v>137</v>
      </c>
      <c r="B82" s="34" t="s">
        <v>138</v>
      </c>
      <c r="C82" s="5">
        <v>1596</v>
      </c>
      <c r="D82" s="5">
        <v>1889</v>
      </c>
      <c r="E82" s="5">
        <v>2393</v>
      </c>
      <c r="F82" s="5">
        <v>2968</v>
      </c>
      <c r="G82" s="5">
        <v>3142</v>
      </c>
      <c r="H82" s="22">
        <v>2515</v>
      </c>
    </row>
    <row r="83" spans="1:8" s="22" customFormat="1" ht="12.75">
      <c r="A83" s="34" t="s">
        <v>139</v>
      </c>
      <c r="B83" s="34" t="s">
        <v>140</v>
      </c>
      <c r="C83" s="5">
        <v>417</v>
      </c>
      <c r="D83" s="5">
        <v>462</v>
      </c>
      <c r="E83" s="5">
        <v>443</v>
      </c>
      <c r="F83" s="5">
        <v>466</v>
      </c>
      <c r="G83" s="5">
        <v>426</v>
      </c>
      <c r="H83" s="22">
        <v>461</v>
      </c>
    </row>
    <row r="84" spans="1:8" s="22" customFormat="1" ht="12.75">
      <c r="A84" s="34" t="s">
        <v>141</v>
      </c>
      <c r="B84" s="34" t="s">
        <v>142</v>
      </c>
      <c r="C84" s="5">
        <v>303</v>
      </c>
      <c r="D84" s="5">
        <v>315</v>
      </c>
      <c r="E84" s="5">
        <v>335</v>
      </c>
      <c r="F84" s="5">
        <v>350</v>
      </c>
      <c r="G84" s="5">
        <v>293</v>
      </c>
      <c r="H84" s="22">
        <v>324</v>
      </c>
    </row>
    <row r="85" spans="1:8" s="22" customFormat="1" ht="14.25">
      <c r="A85" s="34" t="s">
        <v>143</v>
      </c>
      <c r="B85" s="34" t="s">
        <v>362</v>
      </c>
      <c r="C85" s="5">
        <v>540</v>
      </c>
      <c r="D85" s="5">
        <v>555</v>
      </c>
      <c r="E85" s="5">
        <v>475</v>
      </c>
      <c r="F85" s="5">
        <v>491</v>
      </c>
      <c r="G85" s="5">
        <v>472</v>
      </c>
      <c r="H85" s="22">
        <v>458</v>
      </c>
    </row>
    <row r="86" spans="1:8" s="22" customFormat="1" ht="12.75">
      <c r="A86" s="34" t="s">
        <v>144</v>
      </c>
      <c r="B86" s="34" t="s">
        <v>145</v>
      </c>
      <c r="C86" s="5">
        <v>78</v>
      </c>
      <c r="D86" s="5">
        <v>74</v>
      </c>
      <c r="E86" s="5">
        <v>77</v>
      </c>
      <c r="F86" s="5">
        <v>60</v>
      </c>
      <c r="G86" s="5">
        <v>77</v>
      </c>
      <c r="H86" s="22">
        <v>76</v>
      </c>
    </row>
    <row r="87" spans="1:8" s="22" customFormat="1" ht="14.25">
      <c r="A87" s="34" t="s">
        <v>146</v>
      </c>
      <c r="B87" s="34" t="s">
        <v>357</v>
      </c>
      <c r="C87" s="5">
        <v>153072</v>
      </c>
      <c r="D87" s="5">
        <v>158503</v>
      </c>
      <c r="E87" s="5">
        <v>201312</v>
      </c>
      <c r="F87" s="5">
        <v>235429</v>
      </c>
      <c r="G87" s="5">
        <v>252754</v>
      </c>
      <c r="H87" s="22">
        <v>266969</v>
      </c>
    </row>
    <row r="88" spans="1:8" s="22" customFormat="1" ht="12.75">
      <c r="A88" s="34" t="s">
        <v>147</v>
      </c>
      <c r="B88" s="34" t="s">
        <v>148</v>
      </c>
      <c r="C88" s="5">
        <v>389</v>
      </c>
      <c r="D88" s="5">
        <v>465</v>
      </c>
      <c r="E88" s="5">
        <v>433</v>
      </c>
      <c r="F88" s="5">
        <v>437</v>
      </c>
      <c r="G88" s="5">
        <v>414</v>
      </c>
      <c r="H88" s="22">
        <v>394</v>
      </c>
    </row>
    <row r="89" spans="1:8" s="22" customFormat="1" ht="12.75">
      <c r="A89" s="34" t="s">
        <v>149</v>
      </c>
      <c r="B89" s="34" t="s">
        <v>150</v>
      </c>
      <c r="C89" s="5">
        <v>206</v>
      </c>
      <c r="D89" s="5">
        <v>203</v>
      </c>
      <c r="E89" s="5">
        <v>198</v>
      </c>
      <c r="F89" s="5">
        <v>228</v>
      </c>
      <c r="G89" s="5">
        <v>196</v>
      </c>
      <c r="H89" s="22">
        <v>245</v>
      </c>
    </row>
    <row r="90" spans="1:8" s="22" customFormat="1" ht="12.75">
      <c r="A90" s="34" t="s">
        <v>151</v>
      </c>
      <c r="B90" s="34" t="s">
        <v>152</v>
      </c>
      <c r="C90" s="5">
        <v>515</v>
      </c>
      <c r="D90" s="5">
        <v>470</v>
      </c>
      <c r="E90" s="5">
        <v>490</v>
      </c>
      <c r="F90" s="5">
        <v>523</v>
      </c>
      <c r="G90" s="5">
        <v>470</v>
      </c>
      <c r="H90" s="22">
        <v>452</v>
      </c>
    </row>
    <row r="91" spans="1:8" s="22" customFormat="1" ht="12.75">
      <c r="A91" s="34" t="s">
        <v>153</v>
      </c>
      <c r="B91" s="34" t="s">
        <v>154</v>
      </c>
      <c r="C91" s="5">
        <v>502</v>
      </c>
      <c r="D91" s="5">
        <v>441</v>
      </c>
      <c r="E91" s="5">
        <v>433</v>
      </c>
      <c r="F91" s="5">
        <v>493</v>
      </c>
      <c r="G91" s="5">
        <v>479</v>
      </c>
      <c r="H91" s="22">
        <v>524</v>
      </c>
    </row>
    <row r="92" spans="1:8" s="22" customFormat="1" ht="12.75">
      <c r="A92" s="34" t="s">
        <v>155</v>
      </c>
      <c r="B92" s="34" t="s">
        <v>156</v>
      </c>
      <c r="C92" s="5">
        <v>894</v>
      </c>
      <c r="D92" s="5">
        <v>871</v>
      </c>
      <c r="E92" s="5">
        <v>737</v>
      </c>
      <c r="F92" s="5">
        <v>765</v>
      </c>
      <c r="G92" s="5">
        <v>818</v>
      </c>
      <c r="H92" s="22">
        <v>873</v>
      </c>
    </row>
    <row r="93" spans="1:8" s="22" customFormat="1" ht="12.75">
      <c r="A93" s="34" t="s">
        <v>157</v>
      </c>
      <c r="B93" s="34" t="s">
        <v>158</v>
      </c>
      <c r="C93" s="5">
        <v>1227</v>
      </c>
      <c r="D93" s="5">
        <v>842</v>
      </c>
      <c r="E93" s="5">
        <v>820</v>
      </c>
      <c r="F93" s="5">
        <v>837</v>
      </c>
      <c r="G93" s="5">
        <v>855</v>
      </c>
      <c r="H93" s="22">
        <v>831</v>
      </c>
    </row>
    <row r="94" spans="1:8" s="22" customFormat="1" ht="12.75">
      <c r="A94" s="34" t="s">
        <v>159</v>
      </c>
      <c r="B94" s="34" t="s">
        <v>160</v>
      </c>
      <c r="C94" s="5">
        <v>209</v>
      </c>
      <c r="D94" s="5">
        <v>233</v>
      </c>
      <c r="E94" s="5">
        <v>200</v>
      </c>
      <c r="F94" s="5">
        <v>263</v>
      </c>
      <c r="G94" s="5">
        <v>278</v>
      </c>
      <c r="H94" s="22">
        <v>259</v>
      </c>
    </row>
    <row r="95" spans="1:8" s="22" customFormat="1" ht="12.75">
      <c r="A95" s="34" t="s">
        <v>161</v>
      </c>
      <c r="B95" s="34" t="s">
        <v>162</v>
      </c>
      <c r="C95" s="5">
        <v>339</v>
      </c>
      <c r="D95" s="5">
        <v>305</v>
      </c>
      <c r="E95" s="5">
        <v>255</v>
      </c>
      <c r="F95" s="5">
        <v>259</v>
      </c>
      <c r="G95" s="5">
        <v>209</v>
      </c>
      <c r="H95" s="22">
        <v>235</v>
      </c>
    </row>
    <row r="96" spans="1:8" s="22" customFormat="1" ht="12.75">
      <c r="A96" s="34" t="s">
        <v>163</v>
      </c>
      <c r="B96" s="34" t="s">
        <v>164</v>
      </c>
      <c r="C96" s="5">
        <v>236</v>
      </c>
      <c r="D96" s="5">
        <v>244</v>
      </c>
      <c r="E96" s="5">
        <v>229</v>
      </c>
      <c r="F96" s="5">
        <v>210</v>
      </c>
      <c r="G96" s="5">
        <v>197</v>
      </c>
      <c r="H96" s="22">
        <v>215</v>
      </c>
    </row>
    <row r="97" spans="1:8" s="22" customFormat="1" ht="12.75">
      <c r="A97" s="34" t="s">
        <v>165</v>
      </c>
      <c r="B97" s="34" t="s">
        <v>166</v>
      </c>
      <c r="C97" s="5">
        <v>275</v>
      </c>
      <c r="D97" s="5">
        <v>306</v>
      </c>
      <c r="E97" s="5">
        <v>288</v>
      </c>
      <c r="F97" s="5">
        <v>350</v>
      </c>
      <c r="G97" s="5">
        <v>321</v>
      </c>
      <c r="H97" s="22">
        <v>330</v>
      </c>
    </row>
    <row r="98" spans="1:8" s="22" customFormat="1" ht="12.75">
      <c r="A98" s="34" t="s">
        <v>167</v>
      </c>
      <c r="B98" s="34" t="s">
        <v>168</v>
      </c>
      <c r="C98" s="5">
        <v>1309</v>
      </c>
      <c r="D98" s="5">
        <v>1230</v>
      </c>
      <c r="E98" s="5">
        <v>1435</v>
      </c>
      <c r="F98" s="5">
        <v>1533</v>
      </c>
      <c r="G98" s="5">
        <v>1558</v>
      </c>
      <c r="H98" s="22">
        <v>1656</v>
      </c>
    </row>
    <row r="99" spans="1:8" s="22" customFormat="1" ht="12.75">
      <c r="A99" s="34" t="s">
        <v>169</v>
      </c>
      <c r="B99" s="34" t="s">
        <v>170</v>
      </c>
      <c r="C99" s="5">
        <v>720</v>
      </c>
      <c r="D99" s="5">
        <v>719</v>
      </c>
      <c r="E99" s="5">
        <v>732</v>
      </c>
      <c r="F99" s="5">
        <v>730</v>
      </c>
      <c r="G99" s="5">
        <v>673</v>
      </c>
      <c r="H99" s="22">
        <v>689</v>
      </c>
    </row>
    <row r="100" spans="1:8" s="22" customFormat="1" ht="12.75">
      <c r="A100" s="34" t="s">
        <v>171</v>
      </c>
      <c r="B100" s="34" t="s">
        <v>340</v>
      </c>
      <c r="C100" s="5">
        <v>220</v>
      </c>
      <c r="D100" s="5">
        <v>176</v>
      </c>
      <c r="E100" s="5">
        <v>169</v>
      </c>
      <c r="F100" s="5">
        <v>168</v>
      </c>
      <c r="G100" s="5">
        <v>131</v>
      </c>
      <c r="H100" s="22">
        <v>136</v>
      </c>
    </row>
    <row r="101" spans="1:8" s="22" customFormat="1" ht="12.75">
      <c r="A101" s="34" t="s">
        <v>172</v>
      </c>
      <c r="B101" s="34" t="s">
        <v>173</v>
      </c>
      <c r="C101" s="5">
        <v>100</v>
      </c>
      <c r="D101" s="5">
        <v>107</v>
      </c>
      <c r="E101" s="5">
        <v>102</v>
      </c>
      <c r="F101" s="5">
        <v>107</v>
      </c>
      <c r="G101" s="5">
        <v>94</v>
      </c>
      <c r="H101" s="22">
        <v>101</v>
      </c>
    </row>
    <row r="102" spans="1:8" s="22" customFormat="1" ht="12.75">
      <c r="A102" s="34" t="s">
        <v>174</v>
      </c>
      <c r="B102" s="34" t="s">
        <v>175</v>
      </c>
      <c r="C102" s="5">
        <v>302</v>
      </c>
      <c r="D102" s="5">
        <v>307</v>
      </c>
      <c r="E102" s="5">
        <v>221</v>
      </c>
      <c r="F102" s="5">
        <v>291</v>
      </c>
      <c r="G102" s="5">
        <v>351</v>
      </c>
      <c r="H102" s="22">
        <v>315</v>
      </c>
    </row>
    <row r="103" spans="1:8" s="22" customFormat="1" ht="12.75">
      <c r="A103" s="34" t="s">
        <v>176</v>
      </c>
      <c r="B103" s="34" t="s">
        <v>177</v>
      </c>
      <c r="C103" s="5">
        <v>2058</v>
      </c>
      <c r="D103" s="5">
        <v>2025</v>
      </c>
      <c r="E103" s="5">
        <v>1984</v>
      </c>
      <c r="F103" s="5">
        <v>1937</v>
      </c>
      <c r="G103" s="5">
        <v>1968</v>
      </c>
      <c r="H103" s="22">
        <v>1981</v>
      </c>
    </row>
    <row r="104" spans="1:8" s="22" customFormat="1" ht="12.75">
      <c r="A104" s="34" t="s">
        <v>178</v>
      </c>
      <c r="B104" s="34" t="s">
        <v>179</v>
      </c>
      <c r="C104" s="5">
        <v>172</v>
      </c>
      <c r="D104" s="5">
        <v>179</v>
      </c>
      <c r="E104" s="5">
        <v>143</v>
      </c>
      <c r="F104" s="5">
        <v>154</v>
      </c>
      <c r="G104" s="5">
        <v>151</v>
      </c>
      <c r="H104" s="22">
        <v>153</v>
      </c>
    </row>
    <row r="105" spans="1:8" s="22" customFormat="1" ht="12.75">
      <c r="A105" s="34" t="s">
        <v>180</v>
      </c>
      <c r="B105" s="34" t="s">
        <v>181</v>
      </c>
      <c r="C105" s="5">
        <v>328</v>
      </c>
      <c r="D105" s="5">
        <v>331</v>
      </c>
      <c r="E105" s="5">
        <v>356</v>
      </c>
      <c r="F105" s="5">
        <v>402</v>
      </c>
      <c r="G105" s="5">
        <v>413</v>
      </c>
      <c r="H105" s="22">
        <v>450</v>
      </c>
    </row>
    <row r="106" spans="1:8" s="22" customFormat="1" ht="12.75">
      <c r="A106" s="34" t="s">
        <v>182</v>
      </c>
      <c r="B106" s="34" t="s">
        <v>183</v>
      </c>
      <c r="C106" s="5">
        <v>160</v>
      </c>
      <c r="D106" s="5">
        <v>164</v>
      </c>
      <c r="E106" s="5">
        <v>160</v>
      </c>
      <c r="F106" s="5">
        <v>161</v>
      </c>
      <c r="G106" s="5">
        <v>147</v>
      </c>
      <c r="H106" s="22">
        <v>154</v>
      </c>
    </row>
    <row r="107" spans="1:8" s="22" customFormat="1" ht="12.75">
      <c r="A107" s="34" t="s">
        <v>184</v>
      </c>
      <c r="B107" s="34" t="s">
        <v>185</v>
      </c>
      <c r="C107" s="5">
        <v>205</v>
      </c>
      <c r="D107" s="5">
        <v>212</v>
      </c>
      <c r="E107" s="5">
        <v>187</v>
      </c>
      <c r="F107" s="5">
        <v>201</v>
      </c>
      <c r="G107" s="5">
        <v>243</v>
      </c>
      <c r="H107" s="22">
        <v>254</v>
      </c>
    </row>
    <row r="108" spans="1:8" s="22" customFormat="1" ht="12.75">
      <c r="A108" s="34" t="s">
        <v>186</v>
      </c>
      <c r="B108" s="34" t="s">
        <v>187</v>
      </c>
      <c r="C108" s="5">
        <v>405</v>
      </c>
      <c r="D108" s="5">
        <v>440</v>
      </c>
      <c r="E108" s="5">
        <v>522</v>
      </c>
      <c r="F108" s="5">
        <v>531</v>
      </c>
      <c r="G108" s="5">
        <v>506</v>
      </c>
      <c r="H108" s="22">
        <v>545</v>
      </c>
    </row>
    <row r="109" spans="1:8" s="22" customFormat="1" ht="12.75">
      <c r="A109" s="34" t="s">
        <v>188</v>
      </c>
      <c r="B109" s="34" t="s">
        <v>189</v>
      </c>
      <c r="C109" s="5">
        <v>363</v>
      </c>
      <c r="D109" s="5">
        <v>365</v>
      </c>
      <c r="E109" s="5">
        <v>324</v>
      </c>
      <c r="F109" s="5">
        <v>364</v>
      </c>
      <c r="G109" s="5">
        <v>357</v>
      </c>
      <c r="H109" s="22">
        <v>348</v>
      </c>
    </row>
    <row r="110" spans="1:8" s="22" customFormat="1" ht="12.75">
      <c r="A110" s="34" t="s">
        <v>190</v>
      </c>
      <c r="B110" s="34" t="s">
        <v>191</v>
      </c>
      <c r="C110" s="5">
        <v>568</v>
      </c>
      <c r="D110" s="5">
        <v>526</v>
      </c>
      <c r="E110" s="5">
        <v>595</v>
      </c>
      <c r="F110" s="5">
        <v>564</v>
      </c>
      <c r="G110" s="5">
        <v>640</v>
      </c>
      <c r="H110" s="22">
        <v>633</v>
      </c>
    </row>
    <row r="111" spans="1:8" s="22" customFormat="1" ht="12.75">
      <c r="A111" s="34" t="s">
        <v>192</v>
      </c>
      <c r="B111" s="34" t="s">
        <v>193</v>
      </c>
      <c r="C111" s="5">
        <v>1074</v>
      </c>
      <c r="D111" s="5">
        <v>1016</v>
      </c>
      <c r="E111" s="5">
        <v>141</v>
      </c>
      <c r="F111" s="5">
        <v>143</v>
      </c>
      <c r="G111" s="5">
        <v>157</v>
      </c>
      <c r="H111" s="22">
        <v>155</v>
      </c>
    </row>
    <row r="112" spans="1:8" s="22" customFormat="1" ht="12.75">
      <c r="A112" s="34" t="s">
        <v>194</v>
      </c>
      <c r="B112" s="34" t="s">
        <v>195</v>
      </c>
      <c r="C112" s="5">
        <v>282</v>
      </c>
      <c r="D112" s="5">
        <v>298</v>
      </c>
      <c r="E112" s="5">
        <v>309</v>
      </c>
      <c r="F112" s="5">
        <v>367</v>
      </c>
      <c r="G112" s="5">
        <v>337</v>
      </c>
      <c r="H112" s="22">
        <v>325</v>
      </c>
    </row>
    <row r="113" spans="1:8" s="22" customFormat="1" ht="12.75">
      <c r="A113" s="34" t="s">
        <v>196</v>
      </c>
      <c r="B113" s="34" t="s">
        <v>197</v>
      </c>
      <c r="C113" s="5">
        <v>84</v>
      </c>
      <c r="D113" s="5">
        <v>66</v>
      </c>
      <c r="E113" s="5">
        <v>60</v>
      </c>
      <c r="F113" s="5">
        <v>87</v>
      </c>
      <c r="G113" s="5">
        <v>88</v>
      </c>
      <c r="H113" s="22">
        <v>82</v>
      </c>
    </row>
    <row r="114" spans="1:8" s="22" customFormat="1" ht="12.75">
      <c r="A114" s="34" t="s">
        <v>198</v>
      </c>
      <c r="B114" s="34" t="s">
        <v>199</v>
      </c>
      <c r="C114" s="5">
        <v>863</v>
      </c>
      <c r="D114" s="5">
        <v>844</v>
      </c>
      <c r="E114" s="5">
        <v>829</v>
      </c>
      <c r="F114" s="5">
        <v>836</v>
      </c>
      <c r="G114" s="5">
        <v>877</v>
      </c>
      <c r="H114" s="22">
        <v>857</v>
      </c>
    </row>
    <row r="115" spans="1:8" s="22" customFormat="1" ht="12.75">
      <c r="A115" s="34" t="s">
        <v>200</v>
      </c>
      <c r="B115" s="34" t="s">
        <v>341</v>
      </c>
      <c r="C115" s="5">
        <v>358</v>
      </c>
      <c r="D115" s="5">
        <v>386</v>
      </c>
      <c r="E115" s="5">
        <v>433</v>
      </c>
      <c r="F115" s="5">
        <v>408</v>
      </c>
      <c r="G115" s="5">
        <v>449</v>
      </c>
      <c r="H115" s="22">
        <v>447</v>
      </c>
    </row>
    <row r="116" spans="1:8" s="22" customFormat="1" ht="12.75">
      <c r="A116" s="34" t="s">
        <v>201</v>
      </c>
      <c r="B116" s="34" t="s">
        <v>202</v>
      </c>
      <c r="C116" s="5">
        <v>135</v>
      </c>
      <c r="D116" s="5">
        <v>123</v>
      </c>
      <c r="E116" s="5">
        <v>148</v>
      </c>
      <c r="F116" s="5">
        <v>136</v>
      </c>
      <c r="G116" s="5">
        <v>143</v>
      </c>
      <c r="H116" s="22">
        <v>160</v>
      </c>
    </row>
    <row r="117" spans="1:8" s="22" customFormat="1" ht="12.75">
      <c r="A117" s="34" t="s">
        <v>203</v>
      </c>
      <c r="B117" s="34" t="s">
        <v>204</v>
      </c>
      <c r="C117" s="5">
        <v>1037</v>
      </c>
      <c r="D117" s="5">
        <v>1057</v>
      </c>
      <c r="E117" s="5">
        <v>1090</v>
      </c>
      <c r="F117" s="5">
        <v>1113</v>
      </c>
      <c r="G117" s="5">
        <v>1207</v>
      </c>
      <c r="H117" s="22">
        <v>1246</v>
      </c>
    </row>
    <row r="118" spans="1:8" s="22" customFormat="1" ht="12.75">
      <c r="A118" s="34" t="s">
        <v>205</v>
      </c>
      <c r="B118" s="34" t="s">
        <v>347</v>
      </c>
      <c r="C118" s="5">
        <v>143</v>
      </c>
      <c r="D118" s="5">
        <v>129</v>
      </c>
      <c r="E118" s="5">
        <v>126</v>
      </c>
      <c r="F118" s="5">
        <v>138</v>
      </c>
      <c r="G118" s="5">
        <v>151</v>
      </c>
      <c r="H118" s="22">
        <v>166</v>
      </c>
    </row>
    <row r="119" spans="1:8" s="22" customFormat="1" ht="14.25">
      <c r="A119" s="34" t="s">
        <v>206</v>
      </c>
      <c r="B119" s="34" t="s">
        <v>356</v>
      </c>
      <c r="C119" s="5">
        <v>568</v>
      </c>
      <c r="D119" s="5">
        <v>592</v>
      </c>
      <c r="E119" s="5">
        <v>748</v>
      </c>
      <c r="F119" s="5">
        <v>754</v>
      </c>
      <c r="G119" s="5">
        <v>815</v>
      </c>
      <c r="H119" s="22">
        <v>969</v>
      </c>
    </row>
    <row r="120" spans="1:8" s="22" customFormat="1" ht="12.75">
      <c r="A120" s="34" t="s">
        <v>207</v>
      </c>
      <c r="B120" s="34" t="s">
        <v>345</v>
      </c>
      <c r="C120" s="5">
        <v>427</v>
      </c>
      <c r="D120" s="5">
        <v>415</v>
      </c>
      <c r="E120" s="5">
        <v>390</v>
      </c>
      <c r="F120" s="5">
        <v>323</v>
      </c>
      <c r="G120" s="5">
        <v>316</v>
      </c>
      <c r="H120" s="22">
        <v>293</v>
      </c>
    </row>
    <row r="121" spans="1:8" s="22" customFormat="1" ht="12.75">
      <c r="A121" s="34" t="s">
        <v>208</v>
      </c>
      <c r="B121" s="34" t="s">
        <v>209</v>
      </c>
      <c r="C121" s="5">
        <v>171</v>
      </c>
      <c r="D121" s="5">
        <v>159</v>
      </c>
      <c r="E121" s="5">
        <v>182</v>
      </c>
      <c r="F121" s="5">
        <v>162</v>
      </c>
      <c r="G121" s="5">
        <v>147</v>
      </c>
      <c r="H121" s="22">
        <v>151</v>
      </c>
    </row>
    <row r="122" spans="1:8" s="22" customFormat="1" ht="12.75">
      <c r="A122" s="34" t="s">
        <v>210</v>
      </c>
      <c r="B122" s="34" t="s">
        <v>211</v>
      </c>
      <c r="C122" s="5">
        <v>155</v>
      </c>
      <c r="D122" s="5">
        <v>141</v>
      </c>
      <c r="E122" s="5">
        <v>140</v>
      </c>
      <c r="F122" s="5">
        <v>145</v>
      </c>
      <c r="G122" s="5">
        <v>145</v>
      </c>
      <c r="H122" s="22">
        <v>147</v>
      </c>
    </row>
    <row r="123" spans="1:8" s="22" customFormat="1" ht="14.25">
      <c r="A123" s="34" t="s">
        <v>212</v>
      </c>
      <c r="B123" s="34" t="s">
        <v>361</v>
      </c>
      <c r="C123" s="5">
        <v>359</v>
      </c>
      <c r="D123" s="5">
        <v>367</v>
      </c>
      <c r="E123" s="5">
        <v>431</v>
      </c>
      <c r="F123" s="5">
        <v>365</v>
      </c>
      <c r="G123" s="5">
        <v>350</v>
      </c>
      <c r="H123" s="22">
        <v>337</v>
      </c>
    </row>
    <row r="124" spans="1:8" s="22" customFormat="1" ht="12.75">
      <c r="A124" s="34" t="s">
        <v>213</v>
      </c>
      <c r="B124" s="34" t="s">
        <v>214</v>
      </c>
      <c r="C124" s="5">
        <v>202</v>
      </c>
      <c r="D124" s="5">
        <v>171</v>
      </c>
      <c r="E124" s="5">
        <v>144</v>
      </c>
      <c r="F124" s="5">
        <v>171</v>
      </c>
      <c r="G124" s="5">
        <v>141</v>
      </c>
      <c r="H124" s="22">
        <v>169</v>
      </c>
    </row>
    <row r="125" spans="1:8" s="22" customFormat="1" ht="14.25">
      <c r="A125" s="34" t="s">
        <v>215</v>
      </c>
      <c r="B125" s="34" t="s">
        <v>360</v>
      </c>
      <c r="C125" s="5">
        <v>816</v>
      </c>
      <c r="D125" s="5">
        <v>612</v>
      </c>
      <c r="E125" s="5">
        <v>603</v>
      </c>
      <c r="F125" s="5">
        <v>576</v>
      </c>
      <c r="G125" s="5">
        <v>504</v>
      </c>
      <c r="H125" s="22">
        <v>507</v>
      </c>
    </row>
    <row r="126" spans="1:8" s="22" customFormat="1" ht="12.75">
      <c r="A126" s="34" t="s">
        <v>216</v>
      </c>
      <c r="B126" s="34" t="s">
        <v>342</v>
      </c>
      <c r="C126" s="5">
        <v>149</v>
      </c>
      <c r="D126" s="5">
        <v>102</v>
      </c>
      <c r="E126" s="5">
        <v>78</v>
      </c>
      <c r="F126" s="5">
        <v>74</v>
      </c>
      <c r="G126" s="5">
        <v>65</v>
      </c>
      <c r="H126" s="22">
        <v>67</v>
      </c>
    </row>
    <row r="127" spans="1:8" s="22" customFormat="1" ht="12.75">
      <c r="A127" s="34" t="s">
        <v>217</v>
      </c>
      <c r="B127" s="34" t="s">
        <v>218</v>
      </c>
      <c r="C127" s="5">
        <v>195</v>
      </c>
      <c r="D127" s="5">
        <v>179</v>
      </c>
      <c r="E127" s="5">
        <v>219</v>
      </c>
      <c r="F127" s="5">
        <v>200</v>
      </c>
      <c r="G127" s="5">
        <v>191</v>
      </c>
      <c r="H127" s="22">
        <v>235</v>
      </c>
    </row>
    <row r="128" spans="1:8" s="22" customFormat="1" ht="12.75">
      <c r="A128" s="34" t="s">
        <v>219</v>
      </c>
      <c r="B128" s="34" t="s">
        <v>220</v>
      </c>
      <c r="C128" s="5">
        <v>324</v>
      </c>
      <c r="D128" s="5">
        <v>214</v>
      </c>
      <c r="E128" s="5">
        <v>150</v>
      </c>
      <c r="F128" s="5">
        <v>173</v>
      </c>
      <c r="G128" s="5">
        <v>227</v>
      </c>
      <c r="H128" s="22">
        <v>290</v>
      </c>
    </row>
    <row r="129" spans="1:8" s="22" customFormat="1" ht="12.75">
      <c r="A129" s="34" t="s">
        <v>221</v>
      </c>
      <c r="B129" s="34" t="s">
        <v>222</v>
      </c>
      <c r="C129" s="5">
        <v>210</v>
      </c>
      <c r="D129" s="5">
        <v>215</v>
      </c>
      <c r="E129" s="5">
        <v>224</v>
      </c>
      <c r="F129" s="5">
        <v>207</v>
      </c>
      <c r="G129" s="5">
        <v>211</v>
      </c>
      <c r="H129" s="22">
        <v>224</v>
      </c>
    </row>
    <row r="130" spans="1:8" s="22" customFormat="1" ht="12.75">
      <c r="A130" s="34" t="s">
        <v>223</v>
      </c>
      <c r="B130" s="34" t="s">
        <v>224</v>
      </c>
      <c r="C130" s="5">
        <v>602</v>
      </c>
      <c r="D130" s="5">
        <v>722</v>
      </c>
      <c r="E130" s="5">
        <v>732</v>
      </c>
      <c r="F130" s="5">
        <v>749</v>
      </c>
      <c r="G130" s="5">
        <v>726</v>
      </c>
      <c r="H130" s="22">
        <v>746</v>
      </c>
    </row>
    <row r="131" spans="1:8" s="22" customFormat="1" ht="12.75">
      <c r="A131" s="34" t="s">
        <v>225</v>
      </c>
      <c r="B131" s="34" t="s">
        <v>226</v>
      </c>
      <c r="C131" s="5">
        <v>359</v>
      </c>
      <c r="D131" s="5">
        <v>306</v>
      </c>
      <c r="E131" s="5">
        <v>193</v>
      </c>
      <c r="F131" s="5">
        <v>183</v>
      </c>
      <c r="G131" s="5">
        <v>189</v>
      </c>
      <c r="H131" s="22">
        <v>189</v>
      </c>
    </row>
    <row r="132" spans="1:8" s="22" customFormat="1" ht="12.75">
      <c r="A132" s="34" t="s">
        <v>227</v>
      </c>
      <c r="B132" s="34" t="s">
        <v>228</v>
      </c>
      <c r="C132" s="5">
        <v>628</v>
      </c>
      <c r="D132" s="5">
        <v>881</v>
      </c>
      <c r="E132" s="5">
        <v>442</v>
      </c>
      <c r="F132" s="5">
        <v>518</v>
      </c>
      <c r="G132" s="5">
        <v>528</v>
      </c>
      <c r="H132" s="22">
        <v>548</v>
      </c>
    </row>
    <row r="133" spans="1:8" s="22" customFormat="1" ht="12.75">
      <c r="A133" s="34" t="s">
        <v>229</v>
      </c>
      <c r="B133" s="34" t="s">
        <v>230</v>
      </c>
      <c r="C133" s="5">
        <v>265</v>
      </c>
      <c r="D133" s="5">
        <v>292</v>
      </c>
      <c r="E133" s="5">
        <v>314</v>
      </c>
      <c r="F133" s="5">
        <v>346</v>
      </c>
      <c r="G133" s="5">
        <v>351</v>
      </c>
      <c r="H133" s="22">
        <v>349</v>
      </c>
    </row>
    <row r="134" spans="1:8" s="22" customFormat="1" ht="12.75">
      <c r="A134" s="34" t="s">
        <v>231</v>
      </c>
      <c r="B134" s="34" t="s">
        <v>232</v>
      </c>
      <c r="C134" s="5">
        <v>646</v>
      </c>
      <c r="D134" s="5">
        <v>253</v>
      </c>
      <c r="E134" s="5">
        <v>186</v>
      </c>
      <c r="F134" s="5">
        <v>261</v>
      </c>
      <c r="G134" s="5">
        <v>359</v>
      </c>
      <c r="H134" s="22">
        <v>312</v>
      </c>
    </row>
    <row r="135" spans="1:8" s="22" customFormat="1" ht="12.75">
      <c r="A135" s="34" t="s">
        <v>233</v>
      </c>
      <c r="B135" s="34" t="s">
        <v>234</v>
      </c>
      <c r="C135" s="5">
        <v>513</v>
      </c>
      <c r="D135" s="5">
        <v>397</v>
      </c>
      <c r="E135" s="5">
        <v>276</v>
      </c>
      <c r="F135" s="5">
        <v>399</v>
      </c>
      <c r="G135" s="5">
        <v>447</v>
      </c>
      <c r="H135" s="22">
        <v>462</v>
      </c>
    </row>
    <row r="136" spans="1:8" s="22" customFormat="1" ht="12.75">
      <c r="A136" s="34" t="s">
        <v>235</v>
      </c>
      <c r="B136" s="34" t="s">
        <v>236</v>
      </c>
      <c r="C136" s="5">
        <v>971</v>
      </c>
      <c r="D136" s="5">
        <v>1101</v>
      </c>
      <c r="E136" s="5">
        <v>1759</v>
      </c>
      <c r="F136" s="5">
        <v>1640</v>
      </c>
      <c r="G136" s="5">
        <v>2311</v>
      </c>
      <c r="H136" s="22">
        <v>2358</v>
      </c>
    </row>
    <row r="137" spans="1:8" s="22" customFormat="1" ht="12.75">
      <c r="A137" s="34" t="s">
        <v>237</v>
      </c>
      <c r="B137" s="34" t="s">
        <v>238</v>
      </c>
      <c r="C137" s="5">
        <v>703</v>
      </c>
      <c r="D137" s="5">
        <v>794</v>
      </c>
      <c r="E137" s="5">
        <v>428</v>
      </c>
      <c r="F137" s="5">
        <v>485</v>
      </c>
      <c r="G137" s="5">
        <v>513</v>
      </c>
      <c r="H137" s="22">
        <v>782</v>
      </c>
    </row>
    <row r="138" spans="1:8" s="22" customFormat="1" ht="12.75">
      <c r="A138" s="34" t="s">
        <v>239</v>
      </c>
      <c r="B138" s="34" t="s">
        <v>240</v>
      </c>
      <c r="C138" s="5">
        <v>1885</v>
      </c>
      <c r="D138" s="5">
        <v>1805</v>
      </c>
      <c r="E138" s="5">
        <v>1881</v>
      </c>
      <c r="F138" s="5">
        <v>2055</v>
      </c>
      <c r="G138" s="5">
        <v>1894</v>
      </c>
      <c r="H138" s="22">
        <v>1932</v>
      </c>
    </row>
    <row r="139" spans="1:8" s="22" customFormat="1" ht="12.75">
      <c r="A139" s="34" t="s">
        <v>241</v>
      </c>
      <c r="B139" s="34" t="s">
        <v>242</v>
      </c>
      <c r="C139" s="5">
        <v>807</v>
      </c>
      <c r="D139" s="5">
        <v>670</v>
      </c>
      <c r="E139" s="5">
        <v>673</v>
      </c>
      <c r="F139" s="5">
        <v>620</v>
      </c>
      <c r="G139" s="5">
        <v>581</v>
      </c>
      <c r="H139" s="22">
        <v>600</v>
      </c>
    </row>
    <row r="140" spans="1:8" s="22" customFormat="1" ht="12.75">
      <c r="A140" s="34" t="s">
        <v>243</v>
      </c>
      <c r="B140" s="34" t="s">
        <v>244</v>
      </c>
      <c r="C140" s="5">
        <v>401</v>
      </c>
      <c r="D140" s="5">
        <v>515</v>
      </c>
      <c r="E140" s="5">
        <v>337</v>
      </c>
      <c r="F140" s="5">
        <v>356</v>
      </c>
      <c r="G140" s="5">
        <v>367</v>
      </c>
      <c r="H140" s="22">
        <v>371</v>
      </c>
    </row>
    <row r="141" spans="1:8" s="22" customFormat="1" ht="12.75">
      <c r="A141" s="34" t="s">
        <v>245</v>
      </c>
      <c r="B141" s="34" t="s">
        <v>246</v>
      </c>
      <c r="C141" s="5">
        <v>373</v>
      </c>
      <c r="D141" s="5">
        <v>365</v>
      </c>
      <c r="E141" s="5">
        <v>340</v>
      </c>
      <c r="F141" s="5">
        <v>335</v>
      </c>
      <c r="G141" s="5">
        <v>323</v>
      </c>
      <c r="H141" s="22">
        <v>343</v>
      </c>
    </row>
    <row r="142" spans="1:8" s="22" customFormat="1" ht="12.75">
      <c r="A142" s="34" t="s">
        <v>247</v>
      </c>
      <c r="B142" s="34" t="s">
        <v>248</v>
      </c>
      <c r="C142" s="5">
        <v>482</v>
      </c>
      <c r="D142" s="5">
        <v>493</v>
      </c>
      <c r="E142" s="5">
        <v>441</v>
      </c>
      <c r="F142" s="5">
        <v>509</v>
      </c>
      <c r="G142" s="5">
        <v>447</v>
      </c>
      <c r="H142" s="22">
        <v>482</v>
      </c>
    </row>
    <row r="143" spans="1:8" s="22" customFormat="1" ht="12.75">
      <c r="A143" s="34" t="s">
        <v>249</v>
      </c>
      <c r="B143" s="34" t="s">
        <v>343</v>
      </c>
      <c r="C143" s="5">
        <v>115</v>
      </c>
      <c r="D143" s="5">
        <v>123</v>
      </c>
      <c r="E143" s="5">
        <v>109</v>
      </c>
      <c r="F143" s="5">
        <v>112</v>
      </c>
      <c r="G143" s="5">
        <v>80</v>
      </c>
      <c r="H143" s="22">
        <v>73</v>
      </c>
    </row>
    <row r="144" spans="1:8" s="22" customFormat="1" ht="12.75">
      <c r="A144" s="34" t="s">
        <v>250</v>
      </c>
      <c r="B144" s="34" t="s">
        <v>251</v>
      </c>
      <c r="C144" s="5">
        <v>201</v>
      </c>
      <c r="D144" s="5">
        <v>219</v>
      </c>
      <c r="E144" s="5">
        <v>219</v>
      </c>
      <c r="F144" s="5">
        <v>190</v>
      </c>
      <c r="G144" s="5">
        <v>190</v>
      </c>
      <c r="H144" s="22">
        <v>186</v>
      </c>
    </row>
    <row r="145" spans="1:8" s="22" customFormat="1" ht="12.75">
      <c r="A145" s="34" t="s">
        <v>252</v>
      </c>
      <c r="B145" s="34" t="s">
        <v>253</v>
      </c>
      <c r="C145" s="5">
        <v>130</v>
      </c>
      <c r="D145" s="5">
        <v>144</v>
      </c>
      <c r="E145" s="5">
        <v>172</v>
      </c>
      <c r="F145" s="5">
        <v>193</v>
      </c>
      <c r="G145" s="5">
        <v>191</v>
      </c>
      <c r="H145" s="22">
        <v>203</v>
      </c>
    </row>
    <row r="146" spans="1:8" s="22" customFormat="1" ht="12.75">
      <c r="A146" s="34" t="s">
        <v>254</v>
      </c>
      <c r="B146" s="34" t="s">
        <v>255</v>
      </c>
      <c r="C146" s="5">
        <v>239</v>
      </c>
      <c r="D146" s="5">
        <v>217</v>
      </c>
      <c r="E146" s="5">
        <v>106</v>
      </c>
      <c r="F146" s="5">
        <v>130</v>
      </c>
      <c r="G146" s="5">
        <v>100</v>
      </c>
      <c r="H146" s="22">
        <v>99</v>
      </c>
    </row>
    <row r="147" spans="1:8" s="22" customFormat="1" ht="12.75">
      <c r="A147" s="34" t="s">
        <v>256</v>
      </c>
      <c r="B147" s="34" t="s">
        <v>346</v>
      </c>
      <c r="C147" s="5">
        <v>129</v>
      </c>
      <c r="D147" s="5">
        <v>125</v>
      </c>
      <c r="E147" s="5">
        <v>145</v>
      </c>
      <c r="F147" s="5">
        <v>147</v>
      </c>
      <c r="G147" s="5">
        <v>170</v>
      </c>
      <c r="H147" s="22">
        <v>147</v>
      </c>
    </row>
    <row r="148" spans="1:8" s="22" customFormat="1" ht="14.25">
      <c r="A148" s="34" t="s">
        <v>257</v>
      </c>
      <c r="B148" s="34" t="s">
        <v>355</v>
      </c>
      <c r="C148" s="5">
        <v>253</v>
      </c>
      <c r="D148" s="5">
        <v>247</v>
      </c>
      <c r="E148" s="5">
        <v>220</v>
      </c>
      <c r="F148" s="5">
        <v>225</v>
      </c>
      <c r="G148" s="5">
        <v>258</v>
      </c>
      <c r="H148" s="22">
        <v>280</v>
      </c>
    </row>
    <row r="149" spans="1:8" s="22" customFormat="1" ht="12.75">
      <c r="A149" s="34" t="s">
        <v>258</v>
      </c>
      <c r="B149" s="34" t="s">
        <v>259</v>
      </c>
      <c r="C149" s="5">
        <v>439</v>
      </c>
      <c r="D149" s="5">
        <v>487</v>
      </c>
      <c r="E149" s="5">
        <v>584</v>
      </c>
      <c r="F149" s="5">
        <v>663</v>
      </c>
      <c r="G149" s="5">
        <v>694</v>
      </c>
      <c r="H149" s="22">
        <v>715</v>
      </c>
    </row>
    <row r="150" spans="1:8" s="22" customFormat="1" ht="12.75">
      <c r="A150" s="34" t="s">
        <v>260</v>
      </c>
      <c r="B150" s="34" t="s">
        <v>261</v>
      </c>
      <c r="C150" s="5">
        <v>238</v>
      </c>
      <c r="D150" s="5">
        <v>265</v>
      </c>
      <c r="E150" s="5">
        <v>185</v>
      </c>
      <c r="F150" s="5">
        <v>246</v>
      </c>
      <c r="G150" s="5">
        <v>267</v>
      </c>
      <c r="H150" s="22">
        <v>230</v>
      </c>
    </row>
    <row r="151" spans="1:8" s="22" customFormat="1" ht="12.75">
      <c r="A151" s="34" t="s">
        <v>262</v>
      </c>
      <c r="B151" s="34" t="s">
        <v>263</v>
      </c>
      <c r="C151" s="5">
        <v>1953</v>
      </c>
      <c r="D151" s="5">
        <v>1093</v>
      </c>
      <c r="E151" s="5">
        <v>1014</v>
      </c>
      <c r="F151" s="5">
        <v>946</v>
      </c>
      <c r="G151" s="5">
        <v>900</v>
      </c>
      <c r="H151" s="22">
        <v>963</v>
      </c>
    </row>
    <row r="152" spans="1:8" s="22" customFormat="1" ht="12.75">
      <c r="A152" s="34" t="s">
        <v>264</v>
      </c>
      <c r="B152" s="34" t="s">
        <v>265</v>
      </c>
      <c r="C152" s="5">
        <v>145</v>
      </c>
      <c r="D152" s="5">
        <v>115</v>
      </c>
      <c r="E152" s="5">
        <v>78</v>
      </c>
      <c r="F152" s="5">
        <v>82</v>
      </c>
      <c r="G152" s="5">
        <v>89</v>
      </c>
      <c r="H152" s="22">
        <v>83</v>
      </c>
    </row>
    <row r="153" spans="1:8" s="22" customFormat="1" ht="12.75">
      <c r="A153" s="34" t="s">
        <v>266</v>
      </c>
      <c r="B153" s="34" t="s">
        <v>267</v>
      </c>
      <c r="C153" s="5">
        <v>651</v>
      </c>
      <c r="D153" s="5">
        <v>656</v>
      </c>
      <c r="E153" s="5">
        <v>648</v>
      </c>
      <c r="F153" s="5">
        <v>620</v>
      </c>
      <c r="G153" s="5">
        <v>556</v>
      </c>
      <c r="H153" s="22">
        <v>588</v>
      </c>
    </row>
    <row r="154" spans="1:8" s="22" customFormat="1" ht="12.75">
      <c r="A154" s="34" t="s">
        <v>268</v>
      </c>
      <c r="B154" s="34" t="s">
        <v>269</v>
      </c>
      <c r="C154" s="5">
        <v>1475</v>
      </c>
      <c r="D154" s="5">
        <v>1397</v>
      </c>
      <c r="E154" s="5">
        <v>1142</v>
      </c>
      <c r="F154" s="5">
        <v>1180</v>
      </c>
      <c r="G154" s="5">
        <v>1180</v>
      </c>
      <c r="H154" s="22">
        <v>1171</v>
      </c>
    </row>
    <row r="155" spans="1:8" s="22" customFormat="1" ht="12.75">
      <c r="A155" s="34" t="s">
        <v>270</v>
      </c>
      <c r="B155" s="34" t="s">
        <v>271</v>
      </c>
      <c r="C155" s="5">
        <v>166</v>
      </c>
      <c r="D155" s="5">
        <v>424</v>
      </c>
      <c r="E155" s="5">
        <v>197</v>
      </c>
      <c r="F155" s="5">
        <v>172</v>
      </c>
      <c r="G155" s="5">
        <v>173</v>
      </c>
      <c r="H155" s="22">
        <v>202</v>
      </c>
    </row>
    <row r="156" spans="1:8" s="22" customFormat="1" ht="12.75">
      <c r="A156" s="34" t="s">
        <v>272</v>
      </c>
      <c r="B156" s="34" t="s">
        <v>273</v>
      </c>
      <c r="C156" s="5">
        <v>104</v>
      </c>
      <c r="D156" s="5">
        <v>119</v>
      </c>
      <c r="E156" s="5">
        <v>85</v>
      </c>
      <c r="F156" s="5">
        <v>80</v>
      </c>
      <c r="G156" s="5">
        <v>79</v>
      </c>
      <c r="H156" s="22">
        <v>87</v>
      </c>
    </row>
    <row r="157" spans="1:8" s="22" customFormat="1" ht="12.75">
      <c r="A157" s="34" t="s">
        <v>274</v>
      </c>
      <c r="B157" s="34" t="s">
        <v>275</v>
      </c>
      <c r="C157" s="5">
        <v>415</v>
      </c>
      <c r="D157" s="5">
        <v>416</v>
      </c>
      <c r="E157" s="5">
        <v>427</v>
      </c>
      <c r="F157" s="5">
        <v>412</v>
      </c>
      <c r="G157" s="5">
        <v>486</v>
      </c>
      <c r="H157" s="22">
        <v>463</v>
      </c>
    </row>
    <row r="158" spans="1:8" s="22" customFormat="1" ht="14.25">
      <c r="A158" s="34" t="s">
        <v>276</v>
      </c>
      <c r="B158" s="34" t="s">
        <v>359</v>
      </c>
      <c r="C158" s="35" t="s">
        <v>349</v>
      </c>
      <c r="D158" s="35" t="s">
        <v>349</v>
      </c>
      <c r="E158" s="35" t="s">
        <v>349</v>
      </c>
      <c r="F158" s="35" t="s">
        <v>349</v>
      </c>
      <c r="G158" s="35" t="s">
        <v>349</v>
      </c>
      <c r="H158" s="35" t="s">
        <v>349</v>
      </c>
    </row>
    <row r="159" spans="1:8" s="22" customFormat="1" ht="12.75">
      <c r="A159" s="34" t="s">
        <v>277</v>
      </c>
      <c r="B159" s="34" t="s">
        <v>344</v>
      </c>
      <c r="C159" s="5">
        <v>686</v>
      </c>
      <c r="D159" s="5">
        <v>691</v>
      </c>
      <c r="E159" s="5">
        <v>615</v>
      </c>
      <c r="F159" s="5">
        <v>630</v>
      </c>
      <c r="G159" s="5">
        <v>609</v>
      </c>
      <c r="H159" s="22">
        <v>629</v>
      </c>
    </row>
    <row r="160" spans="1:8" s="22" customFormat="1" ht="12.75">
      <c r="A160" s="34" t="s">
        <v>278</v>
      </c>
      <c r="B160" s="34" t="s">
        <v>279</v>
      </c>
      <c r="C160" s="5">
        <v>252</v>
      </c>
      <c r="D160" s="5">
        <v>269</v>
      </c>
      <c r="E160" s="5">
        <v>273</v>
      </c>
      <c r="F160" s="5">
        <v>263</v>
      </c>
      <c r="G160" s="5">
        <v>286</v>
      </c>
      <c r="H160" s="22">
        <v>326</v>
      </c>
    </row>
    <row r="161" spans="1:8" s="22" customFormat="1" ht="12.75">
      <c r="A161" s="34" t="s">
        <v>280</v>
      </c>
      <c r="B161" s="34" t="s">
        <v>281</v>
      </c>
      <c r="C161" s="5">
        <v>288</v>
      </c>
      <c r="D161" s="5">
        <v>315</v>
      </c>
      <c r="E161" s="5">
        <v>296</v>
      </c>
      <c r="F161" s="5">
        <v>321</v>
      </c>
      <c r="G161" s="5">
        <v>346</v>
      </c>
      <c r="H161" s="22">
        <v>383</v>
      </c>
    </row>
    <row r="162" spans="1:8" s="22" customFormat="1" ht="12.75">
      <c r="A162" s="34" t="s">
        <v>282</v>
      </c>
      <c r="B162" s="34" t="s">
        <v>283</v>
      </c>
      <c r="C162" s="5">
        <v>160</v>
      </c>
      <c r="D162" s="5">
        <v>153</v>
      </c>
      <c r="E162" s="5">
        <v>174</v>
      </c>
      <c r="F162" s="5">
        <v>156</v>
      </c>
      <c r="G162" s="5">
        <v>149</v>
      </c>
      <c r="H162" s="22">
        <v>143</v>
      </c>
    </row>
    <row r="163" spans="1:8" s="22" customFormat="1" ht="12.75">
      <c r="A163" s="34" t="s">
        <v>284</v>
      </c>
      <c r="B163" s="34" t="s">
        <v>285</v>
      </c>
      <c r="C163" s="5">
        <v>128</v>
      </c>
      <c r="D163" s="5">
        <v>138</v>
      </c>
      <c r="E163" s="5">
        <v>139</v>
      </c>
      <c r="F163" s="5">
        <v>156</v>
      </c>
      <c r="G163" s="5">
        <v>138</v>
      </c>
      <c r="H163" s="22">
        <v>154</v>
      </c>
    </row>
    <row r="164" spans="1:8" s="22" customFormat="1" ht="12.75">
      <c r="A164" s="34" t="s">
        <v>286</v>
      </c>
      <c r="B164" s="34" t="s">
        <v>287</v>
      </c>
      <c r="C164" s="5">
        <v>968</v>
      </c>
      <c r="D164" s="5">
        <v>1011</v>
      </c>
      <c r="E164" s="5">
        <v>1046</v>
      </c>
      <c r="F164" s="5">
        <v>1043</v>
      </c>
      <c r="G164" s="5">
        <v>1004</v>
      </c>
      <c r="H164" s="22">
        <v>1076</v>
      </c>
    </row>
    <row r="165" spans="1:8" s="22" customFormat="1" ht="12.75">
      <c r="A165" s="34" t="s">
        <v>288</v>
      </c>
      <c r="B165" s="34" t="s">
        <v>289</v>
      </c>
      <c r="C165" s="5">
        <v>1241</v>
      </c>
      <c r="D165" s="5">
        <v>1176</v>
      </c>
      <c r="E165" s="5">
        <v>1096</v>
      </c>
      <c r="F165" s="5">
        <v>1282</v>
      </c>
      <c r="G165" s="5">
        <v>1484</v>
      </c>
      <c r="H165" s="22">
        <v>1393</v>
      </c>
    </row>
    <row r="166" spans="1:8" s="22" customFormat="1" ht="12.75">
      <c r="A166" s="34" t="s">
        <v>290</v>
      </c>
      <c r="B166" s="34" t="s">
        <v>291</v>
      </c>
      <c r="C166" s="5">
        <v>175</v>
      </c>
      <c r="D166" s="5">
        <v>138</v>
      </c>
      <c r="E166" s="5">
        <v>156</v>
      </c>
      <c r="F166" s="5">
        <v>176</v>
      </c>
      <c r="G166" s="5">
        <v>208</v>
      </c>
      <c r="H166" s="22">
        <v>208</v>
      </c>
    </row>
    <row r="167" spans="1:8" s="22" customFormat="1" ht="12.75">
      <c r="A167" s="34" t="s">
        <v>292</v>
      </c>
      <c r="B167" s="34" t="s">
        <v>293</v>
      </c>
      <c r="C167" s="5">
        <v>159</v>
      </c>
      <c r="D167" s="5">
        <v>170</v>
      </c>
      <c r="E167" s="5">
        <v>172</v>
      </c>
      <c r="F167" s="5">
        <v>167</v>
      </c>
      <c r="G167" s="5">
        <v>186</v>
      </c>
      <c r="H167" s="22">
        <v>186</v>
      </c>
    </row>
    <row r="168" spans="1:8" s="22" customFormat="1" ht="12.75">
      <c r="A168" s="34" t="s">
        <v>294</v>
      </c>
      <c r="B168" s="34" t="s">
        <v>295</v>
      </c>
      <c r="C168" s="5">
        <v>377</v>
      </c>
      <c r="D168" s="5">
        <v>368</v>
      </c>
      <c r="E168" s="5">
        <v>470</v>
      </c>
      <c r="F168" s="5">
        <v>464</v>
      </c>
      <c r="G168" s="5">
        <v>509</v>
      </c>
      <c r="H168" s="22">
        <v>538</v>
      </c>
    </row>
    <row r="169" spans="1:8" s="22" customFormat="1" ht="12.75">
      <c r="A169" s="34" t="s">
        <v>296</v>
      </c>
      <c r="B169" s="34" t="s">
        <v>297</v>
      </c>
      <c r="C169" s="5">
        <v>598</v>
      </c>
      <c r="D169" s="5">
        <v>633</v>
      </c>
      <c r="E169" s="5">
        <v>648</v>
      </c>
      <c r="F169" s="5">
        <v>674</v>
      </c>
      <c r="G169" s="5">
        <v>737</v>
      </c>
      <c r="H169" s="22">
        <v>783</v>
      </c>
    </row>
    <row r="170" spans="1:8" s="22" customFormat="1" ht="12.75">
      <c r="A170" s="34" t="s">
        <v>298</v>
      </c>
      <c r="B170" s="34" t="s">
        <v>299</v>
      </c>
      <c r="C170" s="5">
        <v>109</v>
      </c>
      <c r="D170" s="5">
        <v>113</v>
      </c>
      <c r="E170" s="5">
        <v>102</v>
      </c>
      <c r="F170" s="5">
        <v>134</v>
      </c>
      <c r="G170" s="5">
        <v>141</v>
      </c>
      <c r="H170" s="22">
        <v>135</v>
      </c>
    </row>
    <row r="171" spans="1:8" s="22" customFormat="1" ht="12.75">
      <c r="A171" s="34" t="s">
        <v>300</v>
      </c>
      <c r="B171" s="34" t="s">
        <v>301</v>
      </c>
      <c r="C171" s="5">
        <v>271</v>
      </c>
      <c r="D171" s="5">
        <v>185</v>
      </c>
      <c r="E171" s="5">
        <v>187</v>
      </c>
      <c r="F171" s="5">
        <v>245</v>
      </c>
      <c r="G171" s="5">
        <v>273</v>
      </c>
      <c r="H171" s="22">
        <v>308</v>
      </c>
    </row>
    <row r="172" spans="1:8" s="22" customFormat="1" ht="12.75">
      <c r="A172" s="34" t="s">
        <v>302</v>
      </c>
      <c r="B172" s="34" t="s">
        <v>303</v>
      </c>
      <c r="C172" s="5">
        <v>422</v>
      </c>
      <c r="D172" s="5">
        <v>432</v>
      </c>
      <c r="E172" s="5">
        <v>429</v>
      </c>
      <c r="F172" s="5">
        <v>408</v>
      </c>
      <c r="G172" s="5">
        <v>392</v>
      </c>
      <c r="H172" s="22">
        <v>409</v>
      </c>
    </row>
    <row r="173" spans="1:8" s="22" customFormat="1" ht="12.75">
      <c r="A173" s="34" t="s">
        <v>304</v>
      </c>
      <c r="B173" s="34" t="s">
        <v>305</v>
      </c>
      <c r="C173" s="5">
        <v>152</v>
      </c>
      <c r="D173" s="5">
        <v>140</v>
      </c>
      <c r="E173" s="5">
        <v>119</v>
      </c>
      <c r="F173" s="5">
        <v>108</v>
      </c>
      <c r="G173" s="5">
        <v>104</v>
      </c>
      <c r="H173" s="22">
        <v>115</v>
      </c>
    </row>
    <row r="174" spans="1:8" s="22" customFormat="1" ht="12.75">
      <c r="A174" s="34" t="s">
        <v>306</v>
      </c>
      <c r="B174" s="34" t="s">
        <v>307</v>
      </c>
      <c r="C174" s="5">
        <v>1169</v>
      </c>
      <c r="D174" s="5">
        <v>1208</v>
      </c>
      <c r="E174" s="5">
        <v>1197</v>
      </c>
      <c r="F174" s="5">
        <v>1261</v>
      </c>
      <c r="G174" s="5">
        <v>1233</v>
      </c>
      <c r="H174" s="22">
        <v>1289</v>
      </c>
    </row>
    <row r="175" spans="1:8" s="22" customFormat="1" ht="12.75">
      <c r="A175" s="34" t="s">
        <v>308</v>
      </c>
      <c r="B175" s="34" t="s">
        <v>309</v>
      </c>
      <c r="C175" s="5">
        <v>593</v>
      </c>
      <c r="D175" s="5">
        <v>618</v>
      </c>
      <c r="E175" s="5">
        <v>639</v>
      </c>
      <c r="F175" s="5">
        <v>687</v>
      </c>
      <c r="G175" s="5">
        <v>774</v>
      </c>
      <c r="H175" s="22">
        <v>808</v>
      </c>
    </row>
    <row r="176" spans="1:8" s="22" customFormat="1" ht="14.25">
      <c r="A176" s="34" t="s">
        <v>310</v>
      </c>
      <c r="B176" s="34" t="s">
        <v>351</v>
      </c>
      <c r="C176" s="5">
        <v>288</v>
      </c>
      <c r="D176" s="5">
        <v>294</v>
      </c>
      <c r="E176" s="5">
        <v>301</v>
      </c>
      <c r="F176" s="5">
        <v>318</v>
      </c>
      <c r="G176" s="5">
        <v>284</v>
      </c>
      <c r="H176" s="22">
        <v>303</v>
      </c>
    </row>
    <row r="177" spans="1:8" s="22" customFormat="1" ht="12.75">
      <c r="A177" s="34" t="s">
        <v>311</v>
      </c>
      <c r="B177" s="34" t="s">
        <v>312</v>
      </c>
      <c r="C177" s="5">
        <v>329</v>
      </c>
      <c r="D177" s="5">
        <v>365</v>
      </c>
      <c r="E177" s="5">
        <v>270</v>
      </c>
      <c r="F177" s="5">
        <v>263</v>
      </c>
      <c r="G177" s="5">
        <v>261</v>
      </c>
      <c r="H177" s="22">
        <v>284</v>
      </c>
    </row>
    <row r="178" spans="1:8" s="22" customFormat="1" ht="12.75">
      <c r="A178" s="34" t="s">
        <v>313</v>
      </c>
      <c r="B178" s="34" t="s">
        <v>314</v>
      </c>
      <c r="C178" s="5">
        <v>200</v>
      </c>
      <c r="D178" s="5">
        <v>195</v>
      </c>
      <c r="E178" s="5">
        <v>238</v>
      </c>
      <c r="F178" s="5">
        <v>246</v>
      </c>
      <c r="G178" s="5">
        <v>316</v>
      </c>
      <c r="H178" s="22">
        <v>289</v>
      </c>
    </row>
    <row r="179" spans="1:8" s="22" customFormat="1" ht="12.75">
      <c r="A179" s="34" t="s">
        <v>315</v>
      </c>
      <c r="B179" s="34" t="s">
        <v>316</v>
      </c>
      <c r="C179" s="5">
        <v>288</v>
      </c>
      <c r="D179" s="5">
        <v>298</v>
      </c>
      <c r="E179" s="5">
        <v>301</v>
      </c>
      <c r="F179" s="5">
        <v>293</v>
      </c>
      <c r="G179" s="5">
        <v>291</v>
      </c>
      <c r="H179" s="22">
        <v>309</v>
      </c>
    </row>
    <row r="180" spans="1:8" s="22" customFormat="1" ht="12.75">
      <c r="A180" s="34" t="s">
        <v>317</v>
      </c>
      <c r="B180" s="34" t="s">
        <v>318</v>
      </c>
      <c r="C180" s="5">
        <v>358</v>
      </c>
      <c r="D180" s="5">
        <v>325</v>
      </c>
      <c r="E180" s="5">
        <v>324</v>
      </c>
      <c r="F180" s="5">
        <v>351</v>
      </c>
      <c r="G180" s="5">
        <v>350</v>
      </c>
      <c r="H180" s="22">
        <v>359</v>
      </c>
    </row>
    <row r="181" spans="1:8" s="22" customFormat="1" ht="12.75">
      <c r="A181" s="34" t="s">
        <v>319</v>
      </c>
      <c r="B181" s="34" t="s">
        <v>320</v>
      </c>
      <c r="C181" s="5">
        <v>183</v>
      </c>
      <c r="D181" s="5">
        <v>207</v>
      </c>
      <c r="E181" s="5">
        <v>220</v>
      </c>
      <c r="F181" s="5">
        <v>222</v>
      </c>
      <c r="G181" s="5">
        <v>232</v>
      </c>
      <c r="H181" s="22">
        <v>197</v>
      </c>
    </row>
    <row r="182" spans="1:8" s="22" customFormat="1" ht="12.75">
      <c r="A182" s="34" t="s">
        <v>321</v>
      </c>
      <c r="B182" s="34" t="s">
        <v>322</v>
      </c>
      <c r="C182" s="5">
        <v>252</v>
      </c>
      <c r="D182" s="5">
        <v>250</v>
      </c>
      <c r="E182" s="5">
        <v>259</v>
      </c>
      <c r="F182" s="5">
        <v>219</v>
      </c>
      <c r="G182" s="5">
        <v>268</v>
      </c>
      <c r="H182" s="22">
        <v>252</v>
      </c>
    </row>
    <row r="183" spans="1:8" s="22" customFormat="1" ht="12.75">
      <c r="A183" s="34" t="s">
        <v>323</v>
      </c>
      <c r="B183" s="34" t="s">
        <v>324</v>
      </c>
      <c r="C183" s="5">
        <v>299</v>
      </c>
      <c r="D183" s="5">
        <v>323</v>
      </c>
      <c r="E183" s="5">
        <v>322</v>
      </c>
      <c r="F183" s="5">
        <v>304</v>
      </c>
      <c r="G183" s="5">
        <v>275</v>
      </c>
      <c r="H183" s="22">
        <v>284</v>
      </c>
    </row>
    <row r="184" spans="1:8" s="22" customFormat="1" ht="12.75">
      <c r="A184" s="34" t="s">
        <v>325</v>
      </c>
      <c r="B184" s="34" t="s">
        <v>326</v>
      </c>
      <c r="C184" s="5">
        <v>1550</v>
      </c>
      <c r="D184" s="5">
        <v>1549</v>
      </c>
      <c r="E184" s="5">
        <v>1576</v>
      </c>
      <c r="F184" s="5">
        <v>1504</v>
      </c>
      <c r="G184" s="5">
        <v>1539</v>
      </c>
      <c r="H184" s="22">
        <v>1626</v>
      </c>
    </row>
    <row r="185" spans="1:8" s="22" customFormat="1" ht="12.75">
      <c r="A185" s="34" t="s">
        <v>327</v>
      </c>
      <c r="B185" s="34" t="s">
        <v>328</v>
      </c>
      <c r="C185" s="5">
        <v>743</v>
      </c>
      <c r="D185" s="5">
        <v>744</v>
      </c>
      <c r="E185" s="5">
        <v>711</v>
      </c>
      <c r="F185" s="5">
        <v>888</v>
      </c>
      <c r="G185" s="5">
        <v>781</v>
      </c>
      <c r="H185" s="22">
        <v>792</v>
      </c>
    </row>
    <row r="186" spans="1:8" s="22" customFormat="1" ht="12.75">
      <c r="A186" s="34" t="s">
        <v>329</v>
      </c>
      <c r="B186" s="34" t="s">
        <v>330</v>
      </c>
      <c r="C186" s="5">
        <v>175</v>
      </c>
      <c r="D186" s="5">
        <v>172</v>
      </c>
      <c r="E186" s="5">
        <v>156</v>
      </c>
      <c r="F186" s="5">
        <v>184</v>
      </c>
      <c r="G186" s="5">
        <v>173</v>
      </c>
      <c r="H186" s="22">
        <v>183</v>
      </c>
    </row>
    <row r="187" spans="1:10" s="22" customFormat="1" ht="12.75">
      <c r="A187" s="34" t="s">
        <v>331</v>
      </c>
      <c r="B187" s="34" t="s">
        <v>332</v>
      </c>
      <c r="C187" s="5">
        <v>369</v>
      </c>
      <c r="D187" s="5">
        <v>443</v>
      </c>
      <c r="E187" s="5">
        <v>383</v>
      </c>
      <c r="F187" s="5">
        <v>366</v>
      </c>
      <c r="G187" s="5">
        <v>347</v>
      </c>
      <c r="H187" s="22">
        <v>364</v>
      </c>
      <c r="J187" s="88" t="s">
        <v>389</v>
      </c>
    </row>
    <row r="188" spans="1:8" s="22" customFormat="1" ht="12.75">
      <c r="A188" s="36"/>
      <c r="B188" s="36"/>
      <c r="C188" s="37"/>
      <c r="D188" s="37"/>
      <c r="E188" s="37"/>
      <c r="F188" s="37"/>
      <c r="G188" s="37"/>
      <c r="H188" s="37"/>
    </row>
    <row r="189" spans="1:8" s="22" customFormat="1" ht="12.75">
      <c r="A189" s="38"/>
      <c r="B189" s="38"/>
      <c r="C189" s="39"/>
      <c r="D189" s="39"/>
      <c r="E189" s="39"/>
      <c r="F189" s="39"/>
      <c r="G189" s="39"/>
      <c r="H189" s="39"/>
    </row>
    <row r="190" spans="1:8" s="22" customFormat="1" ht="12.75">
      <c r="A190" s="40" t="s">
        <v>368</v>
      </c>
      <c r="B190" s="38"/>
      <c r="C190" s="39"/>
      <c r="D190" s="39"/>
      <c r="E190" s="39"/>
      <c r="F190" s="39"/>
      <c r="G190" s="39"/>
      <c r="H190" s="39"/>
    </row>
    <row r="191" spans="1:7" s="45" customFormat="1" ht="11.25">
      <c r="A191" s="51" t="s">
        <v>354</v>
      </c>
      <c r="C191" s="44"/>
      <c r="D191" s="44"/>
      <c r="E191" s="44"/>
      <c r="F191" s="44"/>
      <c r="G191" s="44"/>
    </row>
    <row r="192" s="45" customFormat="1" ht="11.25">
      <c r="A192" s="51" t="s">
        <v>366</v>
      </c>
    </row>
    <row r="193" s="45" customFormat="1" ht="11.25">
      <c r="A193" s="51" t="s">
        <v>364</v>
      </c>
    </row>
    <row r="194" s="45" customFormat="1" ht="11.25">
      <c r="A194" s="51" t="s">
        <v>369</v>
      </c>
    </row>
    <row r="195" s="45" customFormat="1" ht="11.25">
      <c r="A195" s="51" t="s">
        <v>365</v>
      </c>
    </row>
    <row r="196" s="45" customFormat="1" ht="11.25">
      <c r="A196" s="51" t="s">
        <v>370</v>
      </c>
    </row>
    <row r="197" s="45" customFormat="1" ht="11.25">
      <c r="A197" s="51" t="s">
        <v>371</v>
      </c>
    </row>
    <row r="198" ht="12.75">
      <c r="A198" s="51" t="s">
        <v>372</v>
      </c>
    </row>
    <row r="199" s="45" customFormat="1" ht="11.25">
      <c r="A199" s="51" t="s">
        <v>373</v>
      </c>
    </row>
    <row r="200" ht="12.75">
      <c r="A200" s="51" t="s">
        <v>374</v>
      </c>
    </row>
    <row r="201" ht="12.75">
      <c r="A201" s="51" t="s">
        <v>375</v>
      </c>
    </row>
    <row r="202" ht="12.75">
      <c r="A202" s="51" t="s">
        <v>376</v>
      </c>
    </row>
    <row r="203" ht="12.75">
      <c r="A203" s="51" t="s">
        <v>377</v>
      </c>
    </row>
    <row r="204" ht="12.75">
      <c r="A204" s="51" t="s">
        <v>378</v>
      </c>
    </row>
    <row r="205" ht="12.75">
      <c r="A205" s="51" t="s">
        <v>379</v>
      </c>
    </row>
    <row r="206" ht="12.75">
      <c r="A206" s="51" t="s">
        <v>380</v>
      </c>
    </row>
    <row r="207" ht="12.75">
      <c r="A207" s="51" t="s">
        <v>381</v>
      </c>
    </row>
    <row r="208" ht="12.75">
      <c r="A208" s="51" t="s">
        <v>382</v>
      </c>
    </row>
    <row r="209" ht="12.75">
      <c r="A209" s="51" t="s">
        <v>367</v>
      </c>
    </row>
    <row r="210" ht="12.75">
      <c r="A210" s="51" t="s">
        <v>353</v>
      </c>
    </row>
    <row r="211" ht="12.75">
      <c r="A211" s="51" t="s">
        <v>383</v>
      </c>
    </row>
    <row r="212" ht="12.75">
      <c r="A212" s="51" t="s">
        <v>352</v>
      </c>
    </row>
    <row r="213" ht="12.75">
      <c r="A213" s="51" t="s">
        <v>384</v>
      </c>
    </row>
    <row r="215" ht="12.75">
      <c r="A215" s="53" t="s">
        <v>350</v>
      </c>
    </row>
  </sheetData>
  <hyperlinks>
    <hyperlink ref="J5" location="Índice!A1" display="Índice"/>
    <hyperlink ref="J187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218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7.57421875" style="1" customWidth="1"/>
    <col min="2" max="2" width="34.421875" style="1" customWidth="1"/>
    <col min="3" max="7" width="12.00390625" style="1" customWidth="1"/>
    <col min="8" max="16384" width="11.421875" style="1" customWidth="1"/>
  </cols>
  <sheetData>
    <row r="1" s="4" customFormat="1" ht="33" customHeight="1">
      <c r="A1" s="3"/>
    </row>
    <row r="2" s="4" customFormat="1" ht="12.75">
      <c r="A2" s="3"/>
    </row>
    <row r="3" spans="1:229" s="2" customFormat="1" ht="18.75">
      <c r="A3" s="7" t="s">
        <v>396</v>
      </c>
      <c r="HS3" s="4"/>
      <c r="HT3" s="4"/>
      <c r="HU3" s="4"/>
    </row>
    <row r="4" spans="1:229" s="22" customFormat="1" ht="15.75" customHeight="1">
      <c r="A4" s="21"/>
      <c r="HS4" s="23"/>
      <c r="HT4" s="23"/>
      <c r="HU4" s="23"/>
    </row>
    <row r="5" spans="1:229" s="29" customFormat="1" ht="12.75">
      <c r="A5" s="24"/>
      <c r="B5" s="25"/>
      <c r="C5" s="24">
        <v>1857</v>
      </c>
      <c r="D5" s="24">
        <v>1860</v>
      </c>
      <c r="E5" s="24">
        <v>1877</v>
      </c>
      <c r="F5" s="24">
        <v>1887</v>
      </c>
      <c r="G5" s="24">
        <v>1897</v>
      </c>
      <c r="H5" s="26">
        <v>1900</v>
      </c>
      <c r="I5" s="27"/>
      <c r="J5" s="88" t="s">
        <v>389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8"/>
      <c r="HT5" s="28"/>
      <c r="HU5" s="23"/>
    </row>
    <row r="6" spans="1:229" s="6" customFormat="1" ht="12.75">
      <c r="A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23"/>
      <c r="HT6" s="23"/>
      <c r="HU6" s="23"/>
    </row>
    <row r="7" spans="1:229" s="22" customFormat="1" ht="12.75" customHeight="1">
      <c r="A7" s="30"/>
      <c r="B7" s="31" t="s">
        <v>348</v>
      </c>
      <c r="C7" s="5">
        <f aca="true" t="shared" si="0" ref="C7:H7">SUM(C9:C187)</f>
        <v>224638</v>
      </c>
      <c r="D7" s="5">
        <f t="shared" si="0"/>
        <v>235363</v>
      </c>
      <c r="E7" s="5">
        <f t="shared" si="0"/>
        <v>300486</v>
      </c>
      <c r="F7" s="5">
        <f t="shared" si="0"/>
        <v>347681</v>
      </c>
      <c r="G7" s="5">
        <f t="shared" si="0"/>
        <v>385925</v>
      </c>
      <c r="H7" s="5">
        <f t="shared" si="0"/>
        <v>405473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23"/>
      <c r="HT7" s="23"/>
      <c r="HU7" s="23"/>
    </row>
    <row r="8" spans="1:228" s="33" customFormat="1" ht="12.75" customHeight="1">
      <c r="A8" s="10"/>
      <c r="B8" s="11"/>
      <c r="C8" s="32"/>
      <c r="D8" s="32"/>
      <c r="E8" s="32"/>
      <c r="F8" s="32"/>
      <c r="G8" s="3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3"/>
      <c r="HT8" s="23"/>
    </row>
    <row r="9" spans="1:8" s="22" customFormat="1" ht="12.75">
      <c r="A9" s="34" t="s">
        <v>0</v>
      </c>
      <c r="B9" s="34" t="s">
        <v>1</v>
      </c>
      <c r="C9" s="5">
        <v>178</v>
      </c>
      <c r="D9" s="5">
        <v>119</v>
      </c>
      <c r="E9" s="5">
        <v>176</v>
      </c>
      <c r="F9" s="5">
        <v>168</v>
      </c>
      <c r="G9" s="5">
        <v>146</v>
      </c>
      <c r="H9" s="22">
        <v>148</v>
      </c>
    </row>
    <row r="10" spans="1:8" s="22" customFormat="1" ht="12.75">
      <c r="A10" s="34" t="s">
        <v>2</v>
      </c>
      <c r="B10" s="34" t="s">
        <v>3</v>
      </c>
      <c r="C10" s="5">
        <v>478</v>
      </c>
      <c r="D10" s="5">
        <v>447</v>
      </c>
      <c r="E10" s="5">
        <v>369</v>
      </c>
      <c r="F10" s="5">
        <v>342</v>
      </c>
      <c r="G10" s="5">
        <v>340</v>
      </c>
      <c r="H10" s="22">
        <v>339</v>
      </c>
    </row>
    <row r="11" spans="1:8" s="22" customFormat="1" ht="12.75">
      <c r="A11" s="34" t="s">
        <v>4</v>
      </c>
      <c r="B11" s="34" t="s">
        <v>5</v>
      </c>
      <c r="C11" s="5">
        <v>177</v>
      </c>
      <c r="D11" s="5">
        <v>175</v>
      </c>
      <c r="E11" s="5">
        <v>186</v>
      </c>
      <c r="F11" s="5">
        <v>206</v>
      </c>
      <c r="G11" s="5">
        <v>195</v>
      </c>
      <c r="H11" s="22">
        <v>187</v>
      </c>
    </row>
    <row r="12" spans="1:8" s="22" customFormat="1" ht="12.75">
      <c r="A12" s="34" t="s">
        <v>6</v>
      </c>
      <c r="B12" s="34" t="s">
        <v>7</v>
      </c>
      <c r="C12" s="5">
        <v>236</v>
      </c>
      <c r="D12" s="5">
        <v>243</v>
      </c>
      <c r="E12" s="5">
        <v>297</v>
      </c>
      <c r="F12" s="5">
        <v>357</v>
      </c>
      <c r="G12" s="5">
        <v>367</v>
      </c>
      <c r="H12" s="22">
        <v>376</v>
      </c>
    </row>
    <row r="13" spans="1:8" s="22" customFormat="1" ht="12.75">
      <c r="A13" s="34" t="s">
        <v>8</v>
      </c>
      <c r="B13" s="34" t="s">
        <v>9</v>
      </c>
      <c r="C13" s="5">
        <v>3527</v>
      </c>
      <c r="D13" s="5">
        <v>3954</v>
      </c>
      <c r="E13" s="5">
        <v>5646</v>
      </c>
      <c r="F13" s="5">
        <v>5815</v>
      </c>
      <c r="G13" s="5">
        <v>4831</v>
      </c>
      <c r="H13" s="22">
        <v>5335</v>
      </c>
    </row>
    <row r="14" spans="1:8" s="22" customFormat="1" ht="12.75">
      <c r="A14" s="34" t="s">
        <v>10</v>
      </c>
      <c r="B14" s="34" t="s">
        <v>11</v>
      </c>
      <c r="C14" s="5">
        <v>649</v>
      </c>
      <c r="D14" s="5">
        <v>614</v>
      </c>
      <c r="E14" s="5">
        <v>563</v>
      </c>
      <c r="F14" s="5">
        <v>564</v>
      </c>
      <c r="G14" s="5">
        <v>649</v>
      </c>
      <c r="H14" s="22">
        <v>636</v>
      </c>
    </row>
    <row r="15" spans="1:8" s="22" customFormat="1" ht="12.75">
      <c r="A15" s="34" t="s">
        <v>12</v>
      </c>
      <c r="B15" s="34" t="s">
        <v>13</v>
      </c>
      <c r="C15" s="5">
        <v>224</v>
      </c>
      <c r="D15" s="5">
        <v>248</v>
      </c>
      <c r="E15" s="5">
        <v>320</v>
      </c>
      <c r="F15" s="5">
        <v>284</v>
      </c>
      <c r="G15" s="5">
        <v>306</v>
      </c>
      <c r="H15" s="22">
        <v>307</v>
      </c>
    </row>
    <row r="16" spans="1:8" s="22" customFormat="1" ht="12.75">
      <c r="A16" s="34" t="s">
        <v>14</v>
      </c>
      <c r="B16" s="34" t="s">
        <v>15</v>
      </c>
      <c r="C16" s="5">
        <v>83</v>
      </c>
      <c r="D16" s="5">
        <v>91</v>
      </c>
      <c r="E16" s="5">
        <v>108</v>
      </c>
      <c r="F16" s="5">
        <v>109</v>
      </c>
      <c r="G16" s="5">
        <v>161</v>
      </c>
      <c r="H16" s="22">
        <v>147</v>
      </c>
    </row>
    <row r="17" spans="1:8" s="22" customFormat="1" ht="12.75">
      <c r="A17" s="34" t="s">
        <v>16</v>
      </c>
      <c r="B17" s="34" t="s">
        <v>17</v>
      </c>
      <c r="C17" s="5">
        <v>647</v>
      </c>
      <c r="D17" s="5">
        <v>630</v>
      </c>
      <c r="E17" s="5">
        <v>564</v>
      </c>
      <c r="F17" s="5">
        <v>569</v>
      </c>
      <c r="G17" s="5">
        <v>587</v>
      </c>
      <c r="H17" s="22">
        <v>585</v>
      </c>
    </row>
    <row r="18" spans="1:8" s="22" customFormat="1" ht="12.75">
      <c r="A18" s="34" t="s">
        <v>18</v>
      </c>
      <c r="B18" s="34" t="s">
        <v>19</v>
      </c>
      <c r="C18" s="5">
        <v>147</v>
      </c>
      <c r="D18" s="5">
        <v>127</v>
      </c>
      <c r="E18" s="5">
        <v>154</v>
      </c>
      <c r="F18" s="5"/>
      <c r="G18" s="5">
        <v>211</v>
      </c>
      <c r="H18" s="22">
        <v>236</v>
      </c>
    </row>
    <row r="19" spans="1:8" s="22" customFormat="1" ht="12.75">
      <c r="A19" s="34" t="s">
        <v>20</v>
      </c>
      <c r="B19" s="34" t="s">
        <v>21</v>
      </c>
      <c r="C19" s="5">
        <v>303</v>
      </c>
      <c r="D19" s="5">
        <v>298</v>
      </c>
      <c r="E19" s="5">
        <v>326</v>
      </c>
      <c r="F19" s="5">
        <v>336</v>
      </c>
      <c r="G19" s="5">
        <v>352</v>
      </c>
      <c r="H19" s="22">
        <v>373</v>
      </c>
    </row>
    <row r="20" spans="1:8" s="22" customFormat="1" ht="12.75">
      <c r="A20" s="34" t="s">
        <v>22</v>
      </c>
      <c r="B20" s="34" t="s">
        <v>333</v>
      </c>
      <c r="C20" s="5">
        <v>160</v>
      </c>
      <c r="D20" s="5">
        <v>172</v>
      </c>
      <c r="E20" s="5">
        <v>190</v>
      </c>
      <c r="F20" s="5">
        <v>183</v>
      </c>
      <c r="G20" s="5">
        <v>198</v>
      </c>
      <c r="H20" s="22">
        <v>169</v>
      </c>
    </row>
    <row r="21" spans="1:8" s="22" customFormat="1" ht="12.75">
      <c r="A21" s="34" t="s">
        <v>23</v>
      </c>
      <c r="B21" s="34" t="s">
        <v>24</v>
      </c>
      <c r="C21" s="5">
        <v>4453</v>
      </c>
      <c r="D21" s="5">
        <v>4298</v>
      </c>
      <c r="E21" s="5">
        <v>3975</v>
      </c>
      <c r="F21" s="5">
        <v>4543</v>
      </c>
      <c r="G21" s="5">
        <v>4813</v>
      </c>
      <c r="H21" s="22">
        <v>6244</v>
      </c>
    </row>
    <row r="22" spans="1:8" s="22" customFormat="1" ht="12.75">
      <c r="A22" s="34" t="s">
        <v>25</v>
      </c>
      <c r="B22" s="34" t="s">
        <v>26</v>
      </c>
      <c r="C22" s="5">
        <v>1562</v>
      </c>
      <c r="D22" s="5">
        <v>1574</v>
      </c>
      <c r="E22" s="5">
        <v>1773</v>
      </c>
      <c r="F22" s="5">
        <v>1909</v>
      </c>
      <c r="G22" s="5">
        <v>1888</v>
      </c>
      <c r="H22" s="22">
        <v>2038</v>
      </c>
    </row>
    <row r="23" spans="1:8" s="22" customFormat="1" ht="12.75">
      <c r="A23" s="34" t="s">
        <v>27</v>
      </c>
      <c r="B23" s="34" t="s">
        <v>28</v>
      </c>
      <c r="C23" s="5">
        <v>67</v>
      </c>
      <c r="D23" s="5">
        <v>72</v>
      </c>
      <c r="E23" s="5">
        <v>68</v>
      </c>
      <c r="F23" s="5">
        <v>67</v>
      </c>
      <c r="G23" s="5">
        <v>76</v>
      </c>
      <c r="H23" s="22">
        <v>73</v>
      </c>
    </row>
    <row r="24" spans="1:8" s="22" customFormat="1" ht="14.25">
      <c r="A24" s="34" t="s">
        <v>29</v>
      </c>
      <c r="B24" s="34" t="s">
        <v>358</v>
      </c>
      <c r="C24" s="35" t="s">
        <v>349</v>
      </c>
      <c r="D24" s="35" t="s">
        <v>349</v>
      </c>
      <c r="E24" s="35" t="s">
        <v>349</v>
      </c>
      <c r="F24" s="35" t="s">
        <v>349</v>
      </c>
      <c r="G24" s="35" t="s">
        <v>349</v>
      </c>
      <c r="H24" s="35" t="s">
        <v>349</v>
      </c>
    </row>
    <row r="25" spans="1:8" s="22" customFormat="1" ht="12.75">
      <c r="A25" s="34" t="s">
        <v>30</v>
      </c>
      <c r="B25" s="34" t="s">
        <v>31</v>
      </c>
      <c r="C25" s="5">
        <v>69</v>
      </c>
      <c r="D25" s="5">
        <v>64</v>
      </c>
      <c r="E25" s="5">
        <v>50</v>
      </c>
      <c r="F25" s="5">
        <v>54</v>
      </c>
      <c r="G25" s="5">
        <v>59</v>
      </c>
      <c r="H25" s="22">
        <v>71</v>
      </c>
    </row>
    <row r="26" spans="1:8" s="22" customFormat="1" ht="12.75">
      <c r="A26" s="34" t="s">
        <v>32</v>
      </c>
      <c r="B26" s="34" t="s">
        <v>33</v>
      </c>
      <c r="C26" s="5">
        <v>207</v>
      </c>
      <c r="D26" s="5">
        <v>237</v>
      </c>
      <c r="E26" s="5">
        <v>247</v>
      </c>
      <c r="F26" s="5">
        <v>251</v>
      </c>
      <c r="G26" s="5">
        <v>292</v>
      </c>
      <c r="H26" s="22">
        <v>288</v>
      </c>
    </row>
    <row r="27" spans="1:8" s="22" customFormat="1" ht="12.75">
      <c r="A27" s="34" t="s">
        <v>34</v>
      </c>
      <c r="B27" s="34" t="s">
        <v>35</v>
      </c>
      <c r="C27" s="5">
        <v>451</v>
      </c>
      <c r="D27" s="5">
        <v>467</v>
      </c>
      <c r="E27" s="5">
        <v>498</v>
      </c>
      <c r="F27" s="5">
        <v>504</v>
      </c>
      <c r="G27" s="5">
        <v>541</v>
      </c>
      <c r="H27" s="22">
        <v>565</v>
      </c>
    </row>
    <row r="28" spans="1:8" s="22" customFormat="1" ht="12.75">
      <c r="A28" s="34" t="s">
        <v>36</v>
      </c>
      <c r="B28" s="34" t="s">
        <v>37</v>
      </c>
      <c r="C28" s="5">
        <v>94</v>
      </c>
      <c r="D28" s="5">
        <v>113</v>
      </c>
      <c r="E28" s="5">
        <v>104</v>
      </c>
      <c r="F28" s="5">
        <v>117</v>
      </c>
      <c r="G28" s="5">
        <v>108</v>
      </c>
      <c r="H28" s="22">
        <v>110</v>
      </c>
    </row>
    <row r="29" spans="1:8" s="22" customFormat="1" ht="12.75">
      <c r="A29" s="34" t="s">
        <v>38</v>
      </c>
      <c r="B29" s="34" t="s">
        <v>39</v>
      </c>
      <c r="C29" s="5">
        <v>53</v>
      </c>
      <c r="D29" s="5">
        <v>48</v>
      </c>
      <c r="E29" s="5">
        <v>46</v>
      </c>
      <c r="F29" s="5">
        <v>42</v>
      </c>
      <c r="G29" s="5">
        <v>46</v>
      </c>
      <c r="H29" s="22">
        <v>44</v>
      </c>
    </row>
    <row r="30" spans="1:8" s="22" customFormat="1" ht="12.75">
      <c r="A30" s="34" t="s">
        <v>40</v>
      </c>
      <c r="B30" s="34" t="s">
        <v>41</v>
      </c>
      <c r="C30" s="5">
        <v>209</v>
      </c>
      <c r="D30" s="5">
        <v>216</v>
      </c>
      <c r="E30" s="5">
        <v>251</v>
      </c>
      <c r="F30" s="5">
        <v>253</v>
      </c>
      <c r="G30" s="5">
        <v>266</v>
      </c>
      <c r="H30" s="22">
        <v>349</v>
      </c>
    </row>
    <row r="31" spans="1:8" s="22" customFormat="1" ht="12.75">
      <c r="A31" s="34" t="s">
        <v>42</v>
      </c>
      <c r="B31" s="34" t="s">
        <v>43</v>
      </c>
      <c r="C31" s="5">
        <v>124</v>
      </c>
      <c r="D31" s="5">
        <v>146</v>
      </c>
      <c r="E31" s="5">
        <v>179</v>
      </c>
      <c r="F31" s="5">
        <v>217</v>
      </c>
      <c r="G31" s="5">
        <v>192</v>
      </c>
      <c r="H31" s="22">
        <v>223</v>
      </c>
    </row>
    <row r="32" spans="1:8" s="22" customFormat="1" ht="12.75">
      <c r="A32" s="34" t="s">
        <v>44</v>
      </c>
      <c r="B32" s="34" t="s">
        <v>45</v>
      </c>
      <c r="C32" s="5">
        <v>222</v>
      </c>
      <c r="D32" s="5">
        <v>223</v>
      </c>
      <c r="E32" s="5">
        <v>167</v>
      </c>
      <c r="F32" s="5">
        <v>155</v>
      </c>
      <c r="G32" s="5">
        <v>148</v>
      </c>
      <c r="H32" s="22">
        <v>153</v>
      </c>
    </row>
    <row r="33" spans="1:8" s="22" customFormat="1" ht="12.75">
      <c r="A33" s="34" t="s">
        <v>46</v>
      </c>
      <c r="B33" s="34" t="s">
        <v>47</v>
      </c>
      <c r="C33" s="5">
        <v>355</v>
      </c>
      <c r="D33" s="5">
        <v>360</v>
      </c>
      <c r="E33" s="5">
        <v>412</v>
      </c>
      <c r="F33" s="5">
        <v>403</v>
      </c>
      <c r="G33" s="5">
        <v>438</v>
      </c>
      <c r="H33" s="22">
        <v>441</v>
      </c>
    </row>
    <row r="34" spans="1:8" s="22" customFormat="1" ht="12.75">
      <c r="A34" s="34" t="s">
        <v>48</v>
      </c>
      <c r="B34" s="34" t="s">
        <v>49</v>
      </c>
      <c r="C34" s="5">
        <v>584</v>
      </c>
      <c r="D34" s="5">
        <v>619</v>
      </c>
      <c r="E34" s="5">
        <v>686</v>
      </c>
      <c r="F34" s="5">
        <v>698</v>
      </c>
      <c r="G34" s="5">
        <v>710</v>
      </c>
      <c r="H34" s="22">
        <v>726</v>
      </c>
    </row>
    <row r="35" spans="1:8" s="22" customFormat="1" ht="12.75">
      <c r="A35" s="34" t="s">
        <v>50</v>
      </c>
      <c r="B35" s="34" t="s">
        <v>51</v>
      </c>
      <c r="C35" s="5">
        <v>336</v>
      </c>
      <c r="D35" s="5">
        <v>292</v>
      </c>
      <c r="E35" s="5">
        <v>240</v>
      </c>
      <c r="F35" s="5">
        <v>326</v>
      </c>
      <c r="G35" s="5">
        <v>323</v>
      </c>
      <c r="H35" s="22">
        <v>325</v>
      </c>
    </row>
    <row r="36" spans="1:8" s="22" customFormat="1" ht="12.75">
      <c r="A36" s="34" t="s">
        <v>52</v>
      </c>
      <c r="B36" s="34" t="s">
        <v>53</v>
      </c>
      <c r="C36" s="5">
        <v>562</v>
      </c>
      <c r="D36" s="5">
        <v>564</v>
      </c>
      <c r="E36" s="5">
        <v>552</v>
      </c>
      <c r="F36" s="5">
        <v>588</v>
      </c>
      <c r="G36" s="5">
        <v>614</v>
      </c>
      <c r="H36" s="22">
        <v>602</v>
      </c>
    </row>
    <row r="37" spans="1:8" s="22" customFormat="1" ht="12.75">
      <c r="A37" s="34" t="s">
        <v>54</v>
      </c>
      <c r="B37" s="34" t="s">
        <v>55</v>
      </c>
      <c r="C37" s="5">
        <v>161</v>
      </c>
      <c r="D37" s="5">
        <v>146</v>
      </c>
      <c r="E37" s="5">
        <v>150</v>
      </c>
      <c r="F37" s="5">
        <v>120</v>
      </c>
      <c r="G37" s="5">
        <v>151</v>
      </c>
      <c r="H37" s="22">
        <v>146</v>
      </c>
    </row>
    <row r="38" spans="1:8" s="22" customFormat="1" ht="12.75">
      <c r="A38" s="34" t="s">
        <v>56</v>
      </c>
      <c r="B38" s="34" t="s">
        <v>57</v>
      </c>
      <c r="C38" s="5">
        <v>195</v>
      </c>
      <c r="D38" s="5">
        <v>169</v>
      </c>
      <c r="E38" s="5">
        <v>216</v>
      </c>
      <c r="F38" s="5">
        <v>180</v>
      </c>
      <c r="G38" s="5">
        <v>211</v>
      </c>
      <c r="H38" s="22">
        <v>190</v>
      </c>
    </row>
    <row r="39" spans="1:8" s="22" customFormat="1" ht="12.75">
      <c r="A39" s="34" t="s">
        <v>58</v>
      </c>
      <c r="B39" s="34" t="s">
        <v>59</v>
      </c>
      <c r="C39" s="5">
        <v>744</v>
      </c>
      <c r="D39" s="5">
        <v>745</v>
      </c>
      <c r="E39" s="5">
        <v>838</v>
      </c>
      <c r="F39" s="5">
        <v>960</v>
      </c>
      <c r="G39" s="5">
        <v>1054</v>
      </c>
      <c r="H39" s="22">
        <v>1088</v>
      </c>
    </row>
    <row r="40" spans="1:8" s="22" customFormat="1" ht="12.75">
      <c r="A40" s="34" t="s">
        <v>60</v>
      </c>
      <c r="B40" s="34" t="s">
        <v>61</v>
      </c>
      <c r="C40" s="5">
        <v>201</v>
      </c>
      <c r="D40" s="5">
        <v>176</v>
      </c>
      <c r="E40" s="5">
        <v>198</v>
      </c>
      <c r="F40" s="5">
        <v>227</v>
      </c>
      <c r="G40" s="5">
        <v>239</v>
      </c>
      <c r="H40" s="22">
        <v>231</v>
      </c>
    </row>
    <row r="41" spans="1:8" s="22" customFormat="1" ht="12.75">
      <c r="A41" s="34" t="s">
        <v>62</v>
      </c>
      <c r="B41" s="34" t="s">
        <v>63</v>
      </c>
      <c r="C41" s="5">
        <v>625</v>
      </c>
      <c r="D41" s="5">
        <v>611</v>
      </c>
      <c r="E41" s="5">
        <v>686</v>
      </c>
      <c r="F41" s="5">
        <v>660</v>
      </c>
      <c r="G41" s="5">
        <v>651</v>
      </c>
      <c r="H41" s="22">
        <v>689</v>
      </c>
    </row>
    <row r="42" spans="1:8" s="22" customFormat="1" ht="12.75">
      <c r="A42" s="34" t="s">
        <v>64</v>
      </c>
      <c r="B42" s="34" t="s">
        <v>334</v>
      </c>
      <c r="C42" s="5">
        <v>237</v>
      </c>
      <c r="D42" s="5">
        <v>351</v>
      </c>
      <c r="E42" s="5">
        <v>324</v>
      </c>
      <c r="F42" s="5">
        <v>298</v>
      </c>
      <c r="G42" s="5">
        <v>293</v>
      </c>
      <c r="H42" s="22">
        <v>297</v>
      </c>
    </row>
    <row r="43" spans="1:8" s="22" customFormat="1" ht="12.75">
      <c r="A43" s="34" t="s">
        <v>65</v>
      </c>
      <c r="B43" s="34" t="s">
        <v>335</v>
      </c>
      <c r="C43" s="5">
        <v>828</v>
      </c>
      <c r="D43" s="5">
        <v>853</v>
      </c>
      <c r="E43" s="5">
        <v>856</v>
      </c>
      <c r="F43" s="5">
        <v>855</v>
      </c>
      <c r="G43" s="5">
        <v>937</v>
      </c>
      <c r="H43" s="22">
        <v>962</v>
      </c>
    </row>
    <row r="44" spans="1:8" s="22" customFormat="1" ht="12.75">
      <c r="A44" s="34" t="s">
        <v>66</v>
      </c>
      <c r="B44" s="34" t="s">
        <v>67</v>
      </c>
      <c r="C44" s="5">
        <v>114</v>
      </c>
      <c r="D44" s="5">
        <v>120</v>
      </c>
      <c r="E44" s="5">
        <v>151</v>
      </c>
      <c r="F44" s="5">
        <v>184</v>
      </c>
      <c r="G44" s="5">
        <v>227</v>
      </c>
      <c r="H44" s="22">
        <v>247</v>
      </c>
    </row>
    <row r="45" spans="1:8" s="22" customFormat="1" ht="12.75">
      <c r="A45" s="34" t="s">
        <v>68</v>
      </c>
      <c r="B45" s="34" t="s">
        <v>69</v>
      </c>
      <c r="C45" s="5">
        <v>736</v>
      </c>
      <c r="D45" s="5">
        <v>779</v>
      </c>
      <c r="E45" s="5">
        <v>949</v>
      </c>
      <c r="F45" s="5">
        <v>1076</v>
      </c>
      <c r="G45" s="5">
        <v>1065</v>
      </c>
      <c r="H45" s="22">
        <v>1058</v>
      </c>
    </row>
    <row r="46" spans="1:8" s="22" customFormat="1" ht="12.75">
      <c r="A46" s="34" t="s">
        <v>70</v>
      </c>
      <c r="B46" s="34" t="s">
        <v>71</v>
      </c>
      <c r="C46" s="5">
        <v>345</v>
      </c>
      <c r="D46" s="5">
        <v>347</v>
      </c>
      <c r="E46" s="5">
        <v>403</v>
      </c>
      <c r="F46" s="5">
        <v>473</v>
      </c>
      <c r="G46" s="5">
        <v>517</v>
      </c>
      <c r="H46" s="22">
        <v>558</v>
      </c>
    </row>
    <row r="47" spans="1:8" s="22" customFormat="1" ht="12.75">
      <c r="A47" s="34" t="s">
        <v>72</v>
      </c>
      <c r="B47" s="34" t="s">
        <v>73</v>
      </c>
      <c r="C47" s="5">
        <v>110</v>
      </c>
      <c r="D47" s="5">
        <v>112</v>
      </c>
      <c r="E47" s="5">
        <v>102</v>
      </c>
      <c r="F47" s="5">
        <v>101</v>
      </c>
      <c r="G47" s="5">
        <v>108</v>
      </c>
      <c r="H47" s="22">
        <v>105</v>
      </c>
    </row>
    <row r="48" spans="1:8" s="22" customFormat="1" ht="12.75">
      <c r="A48" s="34" t="s">
        <v>93</v>
      </c>
      <c r="B48" s="34" t="s">
        <v>94</v>
      </c>
      <c r="C48" s="5">
        <v>474</v>
      </c>
      <c r="D48" s="5">
        <v>462</v>
      </c>
      <c r="E48" s="5">
        <v>436</v>
      </c>
      <c r="F48" s="5">
        <v>400</v>
      </c>
      <c r="G48" s="5">
        <v>382</v>
      </c>
      <c r="H48" s="22">
        <v>392</v>
      </c>
    </row>
    <row r="49" spans="1:8" s="22" customFormat="1" ht="12.75">
      <c r="A49" s="34" t="s">
        <v>95</v>
      </c>
      <c r="B49" s="34" t="s">
        <v>96</v>
      </c>
      <c r="C49" s="5">
        <v>2140</v>
      </c>
      <c r="D49" s="5">
        <v>2202</v>
      </c>
      <c r="E49" s="5">
        <v>2296</v>
      </c>
      <c r="F49" s="5">
        <v>2395</v>
      </c>
      <c r="G49" s="5">
        <v>2491</v>
      </c>
      <c r="H49" s="22">
        <v>2489</v>
      </c>
    </row>
    <row r="50" spans="1:8" s="22" customFormat="1" ht="12.75">
      <c r="A50" s="34" t="s">
        <v>74</v>
      </c>
      <c r="B50" s="34" t="s">
        <v>75</v>
      </c>
      <c r="C50" s="5">
        <v>1269</v>
      </c>
      <c r="D50" s="5">
        <v>1285</v>
      </c>
      <c r="E50" s="5">
        <v>1284</v>
      </c>
      <c r="F50" s="5">
        <v>1595</v>
      </c>
      <c r="G50" s="5">
        <v>1887</v>
      </c>
      <c r="H50" s="22">
        <v>1942</v>
      </c>
    </row>
    <row r="51" spans="1:8" s="22" customFormat="1" ht="12.75">
      <c r="A51" s="34" t="s">
        <v>76</v>
      </c>
      <c r="B51" s="34" t="s">
        <v>77</v>
      </c>
      <c r="C51" s="5">
        <v>166</v>
      </c>
      <c r="D51" s="5">
        <v>163</v>
      </c>
      <c r="E51" s="5">
        <v>169</v>
      </c>
      <c r="F51" s="5">
        <v>150</v>
      </c>
      <c r="G51" s="5">
        <v>165</v>
      </c>
      <c r="H51" s="22">
        <v>186</v>
      </c>
    </row>
    <row r="52" spans="1:8" s="22" customFormat="1" ht="12.75">
      <c r="A52" s="34" t="s">
        <v>85</v>
      </c>
      <c r="B52" s="34" t="s">
        <v>337</v>
      </c>
      <c r="C52" s="5">
        <v>198</v>
      </c>
      <c r="D52" s="5">
        <v>216</v>
      </c>
      <c r="E52" s="5">
        <v>198</v>
      </c>
      <c r="F52" s="5">
        <v>264</v>
      </c>
      <c r="G52" s="5">
        <v>274</v>
      </c>
      <c r="H52" s="22">
        <v>260</v>
      </c>
    </row>
    <row r="53" spans="1:8" s="22" customFormat="1" ht="12.75">
      <c r="A53" s="34" t="s">
        <v>86</v>
      </c>
      <c r="B53" s="34" t="s">
        <v>87</v>
      </c>
      <c r="C53" s="5">
        <v>193</v>
      </c>
      <c r="D53" s="5">
        <v>181</v>
      </c>
      <c r="E53" s="5">
        <v>283</v>
      </c>
      <c r="F53" s="5">
        <v>522</v>
      </c>
      <c r="G53" s="5">
        <v>548</v>
      </c>
      <c r="H53" s="22">
        <v>640</v>
      </c>
    </row>
    <row r="54" spans="1:8" s="22" customFormat="1" ht="12.75">
      <c r="A54" s="34" t="s">
        <v>78</v>
      </c>
      <c r="B54" s="34" t="s">
        <v>336</v>
      </c>
      <c r="C54" s="5">
        <v>2362</v>
      </c>
      <c r="D54" s="5">
        <v>2454</v>
      </c>
      <c r="E54" s="5">
        <v>2635</v>
      </c>
      <c r="F54" s="5">
        <v>2926</v>
      </c>
      <c r="G54" s="5">
        <v>3050</v>
      </c>
      <c r="H54" s="22">
        <v>3115</v>
      </c>
    </row>
    <row r="55" spans="1:8" s="22" customFormat="1" ht="12.75">
      <c r="A55" s="34" t="s">
        <v>79</v>
      </c>
      <c r="B55" s="34" t="s">
        <v>80</v>
      </c>
      <c r="C55" s="5">
        <v>167</v>
      </c>
      <c r="D55" s="5">
        <v>196</v>
      </c>
      <c r="E55" s="5">
        <v>164</v>
      </c>
      <c r="F55" s="5">
        <v>201</v>
      </c>
      <c r="G55" s="5">
        <v>200</v>
      </c>
      <c r="H55" s="22">
        <v>199</v>
      </c>
    </row>
    <row r="56" spans="1:8" s="22" customFormat="1" ht="12.75">
      <c r="A56" s="34" t="s">
        <v>81</v>
      </c>
      <c r="B56" s="34" t="s">
        <v>82</v>
      </c>
      <c r="C56" s="5">
        <v>2246</v>
      </c>
      <c r="D56" s="5">
        <v>2151</v>
      </c>
      <c r="E56" s="5">
        <v>2209</v>
      </c>
      <c r="F56" s="5">
        <v>2441</v>
      </c>
      <c r="G56" s="5">
        <v>2439</v>
      </c>
      <c r="H56" s="22">
        <v>2594</v>
      </c>
    </row>
    <row r="57" spans="1:8" s="22" customFormat="1" ht="12.75">
      <c r="A57" s="34" t="s">
        <v>83</v>
      </c>
      <c r="B57" s="34" t="s">
        <v>84</v>
      </c>
      <c r="C57" s="5">
        <v>137</v>
      </c>
      <c r="D57" s="5">
        <v>138</v>
      </c>
      <c r="E57" s="5">
        <v>145</v>
      </c>
      <c r="F57" s="5">
        <v>150</v>
      </c>
      <c r="G57" s="5">
        <v>155</v>
      </c>
      <c r="H57" s="22">
        <v>180</v>
      </c>
    </row>
    <row r="58" spans="1:8" s="22" customFormat="1" ht="12.75">
      <c r="A58" s="34" t="s">
        <v>88</v>
      </c>
      <c r="B58" s="34" t="s">
        <v>338</v>
      </c>
      <c r="C58" s="5">
        <v>262</v>
      </c>
      <c r="D58" s="5">
        <v>282</v>
      </c>
      <c r="E58" s="5">
        <v>292</v>
      </c>
      <c r="F58" s="5">
        <v>293</v>
      </c>
      <c r="G58" s="5">
        <v>311</v>
      </c>
      <c r="H58" s="22">
        <v>281</v>
      </c>
    </row>
    <row r="59" spans="1:8" s="22" customFormat="1" ht="12.75">
      <c r="A59" s="34" t="s">
        <v>89</v>
      </c>
      <c r="B59" s="34" t="s">
        <v>90</v>
      </c>
      <c r="C59" s="5">
        <v>117</v>
      </c>
      <c r="D59" s="5">
        <v>114</v>
      </c>
      <c r="E59" s="5">
        <v>129</v>
      </c>
      <c r="F59" s="5">
        <v>129</v>
      </c>
      <c r="G59" s="5">
        <v>136</v>
      </c>
      <c r="H59" s="22">
        <v>127</v>
      </c>
    </row>
    <row r="60" spans="1:8" s="22" customFormat="1" ht="12.75">
      <c r="A60" s="34" t="s">
        <v>91</v>
      </c>
      <c r="B60" s="34" t="s">
        <v>92</v>
      </c>
      <c r="C60" s="5">
        <v>115</v>
      </c>
      <c r="D60" s="5">
        <v>115</v>
      </c>
      <c r="E60" s="5">
        <v>108</v>
      </c>
      <c r="F60" s="5">
        <v>102</v>
      </c>
      <c r="G60" s="5">
        <v>118</v>
      </c>
      <c r="H60" s="22">
        <v>103</v>
      </c>
    </row>
    <row r="61" spans="1:8" s="22" customFormat="1" ht="12.75">
      <c r="A61" s="34" t="s">
        <v>97</v>
      </c>
      <c r="B61" s="34" t="s">
        <v>98</v>
      </c>
      <c r="C61" s="5">
        <v>302</v>
      </c>
      <c r="D61" s="5">
        <v>335</v>
      </c>
      <c r="E61" s="5">
        <v>276</v>
      </c>
      <c r="F61" s="5">
        <v>297</v>
      </c>
      <c r="G61" s="5">
        <v>304</v>
      </c>
      <c r="H61" s="22">
        <v>320</v>
      </c>
    </row>
    <row r="62" spans="1:8" s="22" customFormat="1" ht="12.75">
      <c r="A62" s="34" t="s">
        <v>99</v>
      </c>
      <c r="B62" s="34" t="s">
        <v>100</v>
      </c>
      <c r="C62" s="5">
        <v>119</v>
      </c>
      <c r="D62" s="5">
        <v>145</v>
      </c>
      <c r="E62" s="5">
        <v>363</v>
      </c>
      <c r="F62" s="5">
        <v>522</v>
      </c>
      <c r="G62" s="5">
        <v>740</v>
      </c>
      <c r="H62" s="22">
        <v>687</v>
      </c>
    </row>
    <row r="63" spans="1:8" s="22" customFormat="1" ht="12.75">
      <c r="A63" s="34" t="s">
        <v>101</v>
      </c>
      <c r="B63" s="34" t="s">
        <v>339</v>
      </c>
      <c r="C63" s="5">
        <v>818</v>
      </c>
      <c r="D63" s="5">
        <v>832</v>
      </c>
      <c r="E63" s="5">
        <v>885</v>
      </c>
      <c r="F63" s="5">
        <v>911</v>
      </c>
      <c r="G63" s="5">
        <v>935</v>
      </c>
      <c r="H63" s="22">
        <v>954</v>
      </c>
    </row>
    <row r="64" spans="1:8" s="22" customFormat="1" ht="12.75">
      <c r="A64" s="34" t="s">
        <v>102</v>
      </c>
      <c r="B64" s="34" t="s">
        <v>103</v>
      </c>
      <c r="C64" s="5">
        <v>156</v>
      </c>
      <c r="D64" s="5">
        <v>164</v>
      </c>
      <c r="E64" s="5">
        <v>154</v>
      </c>
      <c r="F64" s="5">
        <v>174</v>
      </c>
      <c r="G64" s="5">
        <v>179</v>
      </c>
      <c r="H64" s="22">
        <v>189</v>
      </c>
    </row>
    <row r="65" spans="1:8" s="22" customFormat="1" ht="12.75">
      <c r="A65" s="34" t="s">
        <v>104</v>
      </c>
      <c r="B65" s="34" t="s">
        <v>105</v>
      </c>
      <c r="C65" s="5">
        <v>136</v>
      </c>
      <c r="D65" s="5">
        <v>124</v>
      </c>
      <c r="E65" s="5">
        <v>80</v>
      </c>
      <c r="F65" s="5">
        <v>96</v>
      </c>
      <c r="G65" s="5">
        <v>114</v>
      </c>
      <c r="H65" s="22">
        <v>124</v>
      </c>
    </row>
    <row r="66" spans="1:8" s="22" customFormat="1" ht="12.75">
      <c r="A66" s="34" t="s">
        <v>106</v>
      </c>
      <c r="B66" s="34" t="s">
        <v>107</v>
      </c>
      <c r="C66" s="5">
        <v>1063</v>
      </c>
      <c r="D66" s="5">
        <v>1112</v>
      </c>
      <c r="E66" s="5">
        <v>1112</v>
      </c>
      <c r="F66" s="5">
        <v>1066</v>
      </c>
      <c r="G66" s="5">
        <v>1069</v>
      </c>
      <c r="H66" s="22">
        <v>1076</v>
      </c>
    </row>
    <row r="67" spans="1:8" s="22" customFormat="1" ht="12.75">
      <c r="A67" s="34" t="s">
        <v>108</v>
      </c>
      <c r="B67" s="34" t="s">
        <v>109</v>
      </c>
      <c r="C67" s="5">
        <v>307</v>
      </c>
      <c r="D67" s="5">
        <v>294</v>
      </c>
      <c r="E67" s="5">
        <v>283</v>
      </c>
      <c r="F67" s="5">
        <v>294</v>
      </c>
      <c r="G67" s="5">
        <v>369</v>
      </c>
      <c r="H67" s="22">
        <v>375</v>
      </c>
    </row>
    <row r="68" spans="1:8" s="22" customFormat="1" ht="12.75">
      <c r="A68" s="34" t="s">
        <v>110</v>
      </c>
      <c r="B68" s="34" t="s">
        <v>111</v>
      </c>
      <c r="C68" s="5">
        <v>483</v>
      </c>
      <c r="D68" s="5">
        <v>509</v>
      </c>
      <c r="E68" s="5">
        <v>548</v>
      </c>
      <c r="F68" s="5">
        <v>600</v>
      </c>
      <c r="G68" s="5">
        <v>511</v>
      </c>
      <c r="H68" s="22">
        <v>508</v>
      </c>
    </row>
    <row r="69" spans="1:8" s="22" customFormat="1" ht="12.75">
      <c r="A69" s="34" t="s">
        <v>112</v>
      </c>
      <c r="B69" s="34" t="s">
        <v>113</v>
      </c>
      <c r="C69" s="5">
        <v>388</v>
      </c>
      <c r="D69" s="5">
        <v>405</v>
      </c>
      <c r="E69" s="5">
        <v>380</v>
      </c>
      <c r="F69" s="5">
        <v>422</v>
      </c>
      <c r="G69" s="5">
        <v>399</v>
      </c>
      <c r="H69" s="22">
        <v>449</v>
      </c>
    </row>
    <row r="70" spans="1:8" s="22" customFormat="1" ht="12.75">
      <c r="A70" s="34" t="s">
        <v>114</v>
      </c>
      <c r="B70" s="34" t="s">
        <v>115</v>
      </c>
      <c r="C70" s="5">
        <v>262</v>
      </c>
      <c r="D70" s="5">
        <v>250</v>
      </c>
      <c r="E70" s="5">
        <v>239</v>
      </c>
      <c r="F70" s="5">
        <v>231</v>
      </c>
      <c r="G70" s="5">
        <v>187</v>
      </c>
      <c r="H70" s="22">
        <v>205</v>
      </c>
    </row>
    <row r="71" spans="1:8" s="22" customFormat="1" ht="12.75">
      <c r="A71" s="34" t="s">
        <v>116</v>
      </c>
      <c r="B71" s="34" t="s">
        <v>117</v>
      </c>
      <c r="C71" s="5">
        <v>267</v>
      </c>
      <c r="D71" s="5">
        <v>240</v>
      </c>
      <c r="E71" s="5">
        <v>205</v>
      </c>
      <c r="F71" s="5">
        <v>195</v>
      </c>
      <c r="G71" s="5">
        <v>189</v>
      </c>
      <c r="H71" s="22">
        <v>187</v>
      </c>
    </row>
    <row r="72" spans="1:8" s="22" customFormat="1" ht="12.75">
      <c r="A72" s="34" t="s">
        <v>118</v>
      </c>
      <c r="B72" s="34" t="s">
        <v>119</v>
      </c>
      <c r="C72" s="5">
        <v>81</v>
      </c>
      <c r="D72" s="5">
        <v>88</v>
      </c>
      <c r="E72" s="5">
        <v>69</v>
      </c>
      <c r="F72" s="5">
        <v>84</v>
      </c>
      <c r="G72" s="5">
        <v>96</v>
      </c>
      <c r="H72" s="22">
        <v>103</v>
      </c>
    </row>
    <row r="73" spans="1:8" s="22" customFormat="1" ht="12.75">
      <c r="A73" s="34" t="s">
        <v>120</v>
      </c>
      <c r="B73" s="34" t="s">
        <v>121</v>
      </c>
      <c r="C73" s="5">
        <v>1499</v>
      </c>
      <c r="D73" s="5">
        <v>1551</v>
      </c>
      <c r="E73" s="5">
        <v>1709</v>
      </c>
      <c r="F73" s="5">
        <v>1699</v>
      </c>
      <c r="G73" s="5">
        <v>2262</v>
      </c>
      <c r="H73" s="22">
        <v>2108</v>
      </c>
    </row>
    <row r="74" spans="1:8" s="22" customFormat="1" ht="12.75">
      <c r="A74" s="34" t="s">
        <v>122</v>
      </c>
      <c r="B74" s="34" t="s">
        <v>123</v>
      </c>
      <c r="C74" s="5">
        <v>256</v>
      </c>
      <c r="D74" s="5">
        <v>245</v>
      </c>
      <c r="E74" s="5">
        <v>235</v>
      </c>
      <c r="F74" s="5">
        <v>251</v>
      </c>
      <c r="G74" s="5">
        <v>264</v>
      </c>
      <c r="H74" s="22">
        <v>288</v>
      </c>
    </row>
    <row r="75" spans="1:8" s="22" customFormat="1" ht="12.75">
      <c r="A75" s="34" t="s">
        <v>124</v>
      </c>
      <c r="B75" s="34" t="s">
        <v>125</v>
      </c>
      <c r="C75" s="5">
        <v>447</v>
      </c>
      <c r="D75" s="5">
        <v>510</v>
      </c>
      <c r="E75" s="5">
        <v>525</v>
      </c>
      <c r="F75" s="5">
        <v>576</v>
      </c>
      <c r="G75" s="5">
        <v>580</v>
      </c>
      <c r="H75" s="22">
        <v>572</v>
      </c>
    </row>
    <row r="76" spans="1:8" s="22" customFormat="1" ht="12.75">
      <c r="A76" s="34" t="s">
        <v>126</v>
      </c>
      <c r="B76" s="34" t="s">
        <v>127</v>
      </c>
      <c r="C76" s="5">
        <v>422</v>
      </c>
      <c r="D76" s="5">
        <v>444</v>
      </c>
      <c r="E76" s="5">
        <v>364</v>
      </c>
      <c r="F76" s="5">
        <v>361</v>
      </c>
      <c r="G76" s="5">
        <v>345</v>
      </c>
      <c r="H76" s="22">
        <v>377</v>
      </c>
    </row>
    <row r="77" spans="1:8" s="22" customFormat="1" ht="12.75">
      <c r="A77" s="34" t="s">
        <v>128</v>
      </c>
      <c r="B77" s="34" t="s">
        <v>129</v>
      </c>
      <c r="C77" s="5">
        <v>119</v>
      </c>
      <c r="D77" s="5">
        <v>123</v>
      </c>
      <c r="E77" s="5">
        <v>103</v>
      </c>
      <c r="F77" s="5">
        <v>111</v>
      </c>
      <c r="G77" s="5">
        <v>106</v>
      </c>
      <c r="H77" s="22">
        <v>103</v>
      </c>
    </row>
    <row r="78" spans="1:8" s="22" customFormat="1" ht="12.75">
      <c r="A78" s="34" t="s">
        <v>130</v>
      </c>
      <c r="B78" s="34" t="s">
        <v>363</v>
      </c>
      <c r="C78" s="5">
        <v>245</v>
      </c>
      <c r="D78" s="5">
        <v>241</v>
      </c>
      <c r="E78" s="5">
        <v>245</v>
      </c>
      <c r="F78" s="5">
        <v>254</v>
      </c>
      <c r="G78" s="5">
        <v>210</v>
      </c>
      <c r="H78" s="22">
        <v>207</v>
      </c>
    </row>
    <row r="79" spans="1:8" s="22" customFormat="1" ht="12.75">
      <c r="A79" s="34" t="s">
        <v>131</v>
      </c>
      <c r="B79" s="34" t="s">
        <v>132</v>
      </c>
      <c r="C79" s="5">
        <v>231</v>
      </c>
      <c r="D79" s="5">
        <v>232</v>
      </c>
      <c r="E79" s="5">
        <v>221</v>
      </c>
      <c r="F79" s="5">
        <v>228</v>
      </c>
      <c r="G79" s="5">
        <v>191</v>
      </c>
      <c r="H79" s="22">
        <v>194</v>
      </c>
    </row>
    <row r="80" spans="1:8" s="22" customFormat="1" ht="12.75">
      <c r="A80" s="34" t="s">
        <v>133</v>
      </c>
      <c r="B80" s="34" t="s">
        <v>134</v>
      </c>
      <c r="C80" s="5">
        <v>243</v>
      </c>
      <c r="D80" s="5">
        <v>264</v>
      </c>
      <c r="E80" s="5">
        <v>229</v>
      </c>
      <c r="F80" s="5">
        <v>227</v>
      </c>
      <c r="G80" s="5">
        <v>180</v>
      </c>
      <c r="H80" s="22">
        <v>176</v>
      </c>
    </row>
    <row r="81" spans="1:8" s="22" customFormat="1" ht="12.75">
      <c r="A81" s="34" t="s">
        <v>135</v>
      </c>
      <c r="B81" s="34" t="s">
        <v>136</v>
      </c>
      <c r="C81" s="5">
        <v>139</v>
      </c>
      <c r="D81" s="5">
        <v>141</v>
      </c>
      <c r="E81" s="5">
        <v>136</v>
      </c>
      <c r="F81" s="5">
        <v>139</v>
      </c>
      <c r="G81" s="5">
        <v>148</v>
      </c>
      <c r="H81" s="22">
        <v>158</v>
      </c>
    </row>
    <row r="82" spans="1:8" s="22" customFormat="1" ht="12.75">
      <c r="A82" s="34" t="s">
        <v>137</v>
      </c>
      <c r="B82" s="34" t="s">
        <v>138</v>
      </c>
      <c r="C82" s="5">
        <v>1345</v>
      </c>
      <c r="D82" s="5">
        <v>1226</v>
      </c>
      <c r="E82" s="5">
        <v>1429</v>
      </c>
      <c r="F82" s="5">
        <v>1556</v>
      </c>
      <c r="G82" s="5">
        <v>1546</v>
      </c>
      <c r="H82" s="22">
        <v>1633</v>
      </c>
    </row>
    <row r="83" spans="1:8" s="22" customFormat="1" ht="12.75">
      <c r="A83" s="34" t="s">
        <v>139</v>
      </c>
      <c r="B83" s="34" t="s">
        <v>140</v>
      </c>
      <c r="C83" s="5">
        <v>354</v>
      </c>
      <c r="D83" s="5">
        <v>430</v>
      </c>
      <c r="E83" s="5">
        <v>470</v>
      </c>
      <c r="F83" s="5">
        <v>482</v>
      </c>
      <c r="G83" s="5">
        <v>457</v>
      </c>
      <c r="H83" s="22">
        <v>485</v>
      </c>
    </row>
    <row r="84" spans="1:8" s="22" customFormat="1" ht="12.75">
      <c r="A84" s="34" t="s">
        <v>141</v>
      </c>
      <c r="B84" s="34" t="s">
        <v>142</v>
      </c>
      <c r="C84" s="5">
        <v>267</v>
      </c>
      <c r="D84" s="5">
        <v>280</v>
      </c>
      <c r="E84" s="5">
        <v>275</v>
      </c>
      <c r="F84" s="5">
        <v>290</v>
      </c>
      <c r="G84" s="5">
        <v>268</v>
      </c>
      <c r="H84" s="22">
        <v>288</v>
      </c>
    </row>
    <row r="85" spans="1:8" s="22" customFormat="1" ht="14.25">
      <c r="A85" s="34" t="s">
        <v>143</v>
      </c>
      <c r="B85" s="34" t="s">
        <v>362</v>
      </c>
      <c r="C85" s="5">
        <v>435</v>
      </c>
      <c r="D85" s="5">
        <v>457</v>
      </c>
      <c r="E85" s="5">
        <v>409</v>
      </c>
      <c r="F85" s="5">
        <v>417</v>
      </c>
      <c r="G85" s="5">
        <v>391</v>
      </c>
      <c r="H85" s="22">
        <v>410</v>
      </c>
    </row>
    <row r="86" spans="1:8" s="22" customFormat="1" ht="12.75">
      <c r="A86" s="34" t="s">
        <v>144</v>
      </c>
      <c r="B86" s="34" t="s">
        <v>145</v>
      </c>
      <c r="C86" s="5">
        <v>76</v>
      </c>
      <c r="D86" s="5">
        <v>77</v>
      </c>
      <c r="E86" s="5">
        <v>84</v>
      </c>
      <c r="F86" s="5">
        <v>88</v>
      </c>
      <c r="G86" s="5">
        <v>70</v>
      </c>
      <c r="H86" s="22">
        <v>69</v>
      </c>
    </row>
    <row r="87" spans="1:8" s="22" customFormat="1" ht="14.25">
      <c r="A87" s="34" t="s">
        <v>146</v>
      </c>
      <c r="B87" s="34" t="s">
        <v>357</v>
      </c>
      <c r="C87" s="5">
        <v>145566</v>
      </c>
      <c r="D87" s="5">
        <v>155387</v>
      </c>
      <c r="E87" s="5">
        <v>216112</v>
      </c>
      <c r="F87" s="5">
        <v>258467</v>
      </c>
      <c r="G87" s="5">
        <v>293441</v>
      </c>
      <c r="H87" s="22">
        <v>309569</v>
      </c>
    </row>
    <row r="88" spans="1:8" s="22" customFormat="1" ht="12.75">
      <c r="A88" s="34" t="s">
        <v>147</v>
      </c>
      <c r="B88" s="34" t="s">
        <v>148</v>
      </c>
      <c r="C88" s="5">
        <v>359</v>
      </c>
      <c r="D88" s="5">
        <v>407</v>
      </c>
      <c r="E88" s="5">
        <v>396</v>
      </c>
      <c r="F88" s="5">
        <v>383</v>
      </c>
      <c r="G88" s="5">
        <v>491</v>
      </c>
      <c r="H88" s="22">
        <v>412</v>
      </c>
    </row>
    <row r="89" spans="1:8" s="22" customFormat="1" ht="12.75">
      <c r="A89" s="34" t="s">
        <v>149</v>
      </c>
      <c r="B89" s="34" t="s">
        <v>150</v>
      </c>
      <c r="C89" s="5">
        <v>161</v>
      </c>
      <c r="D89" s="5">
        <v>179</v>
      </c>
      <c r="E89" s="5">
        <v>210</v>
      </c>
      <c r="F89" s="5">
        <v>212</v>
      </c>
      <c r="G89" s="5">
        <v>166</v>
      </c>
      <c r="H89" s="22">
        <v>186</v>
      </c>
    </row>
    <row r="90" spans="1:8" s="22" customFormat="1" ht="12.75">
      <c r="A90" s="34" t="s">
        <v>151</v>
      </c>
      <c r="B90" s="34" t="s">
        <v>152</v>
      </c>
      <c r="C90" s="5">
        <v>475</v>
      </c>
      <c r="D90" s="5">
        <v>467</v>
      </c>
      <c r="E90" s="5">
        <v>462</v>
      </c>
      <c r="F90" s="5">
        <v>494</v>
      </c>
      <c r="G90" s="5">
        <v>456</v>
      </c>
      <c r="H90" s="22">
        <v>454</v>
      </c>
    </row>
    <row r="91" spans="1:8" s="22" customFormat="1" ht="12.75">
      <c r="A91" s="34" t="s">
        <v>153</v>
      </c>
      <c r="B91" s="34" t="s">
        <v>154</v>
      </c>
      <c r="C91" s="5">
        <v>384</v>
      </c>
      <c r="D91" s="5">
        <v>367</v>
      </c>
      <c r="E91" s="5">
        <v>413</v>
      </c>
      <c r="F91" s="5">
        <v>457</v>
      </c>
      <c r="G91" s="5">
        <v>472</v>
      </c>
      <c r="H91" s="22">
        <v>501</v>
      </c>
    </row>
    <row r="92" spans="1:8" s="22" customFormat="1" ht="12.75">
      <c r="A92" s="34" t="s">
        <v>155</v>
      </c>
      <c r="B92" s="34" t="s">
        <v>156</v>
      </c>
      <c r="C92" s="5">
        <v>770</v>
      </c>
      <c r="D92" s="5">
        <v>753</v>
      </c>
      <c r="E92" s="5">
        <v>658</v>
      </c>
      <c r="F92" s="5">
        <v>729</v>
      </c>
      <c r="G92" s="5">
        <v>820</v>
      </c>
      <c r="H92" s="22">
        <v>798</v>
      </c>
    </row>
    <row r="93" spans="1:8" s="22" customFormat="1" ht="12.75">
      <c r="A93" s="34" t="s">
        <v>157</v>
      </c>
      <c r="B93" s="34" t="s">
        <v>158</v>
      </c>
      <c r="C93" s="5">
        <v>855</v>
      </c>
      <c r="D93" s="5">
        <v>720</v>
      </c>
      <c r="E93" s="5">
        <v>719</v>
      </c>
      <c r="F93" s="5">
        <v>748</v>
      </c>
      <c r="G93" s="5">
        <v>754</v>
      </c>
      <c r="H93" s="22">
        <v>764</v>
      </c>
    </row>
    <row r="94" spans="1:8" s="22" customFormat="1" ht="12.75">
      <c r="A94" s="34" t="s">
        <v>159</v>
      </c>
      <c r="B94" s="34" t="s">
        <v>160</v>
      </c>
      <c r="C94" s="5">
        <v>191</v>
      </c>
      <c r="D94" s="5">
        <v>201</v>
      </c>
      <c r="E94" s="5">
        <v>205</v>
      </c>
      <c r="F94" s="5">
        <v>241</v>
      </c>
      <c r="G94" s="5">
        <v>279</v>
      </c>
      <c r="H94" s="22">
        <v>248</v>
      </c>
    </row>
    <row r="95" spans="1:8" s="22" customFormat="1" ht="12.75">
      <c r="A95" s="34" t="s">
        <v>161</v>
      </c>
      <c r="B95" s="34" t="s">
        <v>162</v>
      </c>
      <c r="C95" s="5">
        <v>281</v>
      </c>
      <c r="D95" s="5">
        <v>292</v>
      </c>
      <c r="E95" s="5">
        <v>276</v>
      </c>
      <c r="F95" s="5">
        <v>270</v>
      </c>
      <c r="G95" s="5">
        <v>241</v>
      </c>
      <c r="H95" s="22">
        <v>259</v>
      </c>
    </row>
    <row r="96" spans="1:8" s="22" customFormat="1" ht="12.75">
      <c r="A96" s="34" t="s">
        <v>163</v>
      </c>
      <c r="B96" s="34" t="s">
        <v>164</v>
      </c>
      <c r="C96" s="5">
        <v>176</v>
      </c>
      <c r="D96" s="5">
        <v>190</v>
      </c>
      <c r="E96" s="5">
        <v>174</v>
      </c>
      <c r="F96" s="5">
        <v>160</v>
      </c>
      <c r="G96" s="5">
        <v>153</v>
      </c>
      <c r="H96" s="22">
        <v>184</v>
      </c>
    </row>
    <row r="97" spans="1:8" s="22" customFormat="1" ht="12.75">
      <c r="A97" s="34" t="s">
        <v>165</v>
      </c>
      <c r="B97" s="34" t="s">
        <v>166</v>
      </c>
      <c r="C97" s="5">
        <v>189</v>
      </c>
      <c r="D97" s="5">
        <v>209</v>
      </c>
      <c r="E97" s="5">
        <v>227</v>
      </c>
      <c r="F97" s="5">
        <v>312</v>
      </c>
      <c r="G97" s="5">
        <v>314</v>
      </c>
      <c r="H97" s="22">
        <v>326</v>
      </c>
    </row>
    <row r="98" spans="1:8" s="22" customFormat="1" ht="12.75">
      <c r="A98" s="34" t="s">
        <v>167</v>
      </c>
      <c r="B98" s="34" t="s">
        <v>168</v>
      </c>
      <c r="C98" s="5">
        <v>1239</v>
      </c>
      <c r="D98" s="5">
        <v>1245</v>
      </c>
      <c r="E98" s="5">
        <v>1417</v>
      </c>
      <c r="F98" s="5">
        <v>1492</v>
      </c>
      <c r="G98" s="5">
        <v>1574</v>
      </c>
      <c r="H98" s="22">
        <v>1634</v>
      </c>
    </row>
    <row r="99" spans="1:8" s="22" customFormat="1" ht="12.75">
      <c r="A99" s="34" t="s">
        <v>169</v>
      </c>
      <c r="B99" s="34" t="s">
        <v>170</v>
      </c>
      <c r="C99" s="5">
        <v>601</v>
      </c>
      <c r="D99" s="5">
        <v>615</v>
      </c>
      <c r="E99" s="5">
        <v>631</v>
      </c>
      <c r="F99" s="5">
        <v>608</v>
      </c>
      <c r="G99" s="5">
        <v>652</v>
      </c>
      <c r="H99" s="22">
        <v>655</v>
      </c>
    </row>
    <row r="100" spans="1:8" s="22" customFormat="1" ht="12.75">
      <c r="A100" s="34" t="s">
        <v>171</v>
      </c>
      <c r="B100" s="34" t="s">
        <v>340</v>
      </c>
      <c r="C100" s="5">
        <v>131</v>
      </c>
      <c r="D100" s="5">
        <v>137</v>
      </c>
      <c r="E100" s="5">
        <v>130</v>
      </c>
      <c r="F100" s="5">
        <v>160</v>
      </c>
      <c r="G100" s="5">
        <v>112</v>
      </c>
      <c r="H100" s="22">
        <v>113</v>
      </c>
    </row>
    <row r="101" spans="1:8" s="22" customFormat="1" ht="12.75">
      <c r="A101" s="34" t="s">
        <v>172</v>
      </c>
      <c r="B101" s="34" t="s">
        <v>173</v>
      </c>
      <c r="C101" s="5">
        <v>104</v>
      </c>
      <c r="D101" s="5">
        <v>121</v>
      </c>
      <c r="E101" s="5">
        <v>101</v>
      </c>
      <c r="F101" s="5">
        <v>95</v>
      </c>
      <c r="G101" s="5">
        <v>89</v>
      </c>
      <c r="H101" s="22">
        <v>92</v>
      </c>
    </row>
    <row r="102" spans="1:8" s="22" customFormat="1" ht="12.75">
      <c r="A102" s="34" t="s">
        <v>174</v>
      </c>
      <c r="B102" s="34" t="s">
        <v>175</v>
      </c>
      <c r="C102" s="5">
        <v>223</v>
      </c>
      <c r="D102" s="5">
        <v>220</v>
      </c>
      <c r="E102" s="5">
        <v>199</v>
      </c>
      <c r="F102" s="5">
        <v>239</v>
      </c>
      <c r="G102" s="5">
        <v>269</v>
      </c>
      <c r="H102" s="22">
        <v>264</v>
      </c>
    </row>
    <row r="103" spans="1:8" s="22" customFormat="1" ht="12.75">
      <c r="A103" s="34" t="s">
        <v>176</v>
      </c>
      <c r="B103" s="34" t="s">
        <v>177</v>
      </c>
      <c r="C103" s="5">
        <v>1700</v>
      </c>
      <c r="D103" s="5">
        <v>1701</v>
      </c>
      <c r="E103" s="5">
        <v>1797</v>
      </c>
      <c r="F103" s="5">
        <v>1813</v>
      </c>
      <c r="G103" s="5">
        <v>1854</v>
      </c>
      <c r="H103" s="22">
        <v>1873</v>
      </c>
    </row>
    <row r="104" spans="1:8" s="22" customFormat="1" ht="12.75">
      <c r="A104" s="34" t="s">
        <v>178</v>
      </c>
      <c r="B104" s="34" t="s">
        <v>179</v>
      </c>
      <c r="C104" s="5">
        <v>158</v>
      </c>
      <c r="D104" s="5">
        <v>153</v>
      </c>
      <c r="E104" s="5">
        <v>160</v>
      </c>
      <c r="F104" s="5">
        <v>144</v>
      </c>
      <c r="G104" s="5">
        <v>143</v>
      </c>
      <c r="H104" s="22">
        <v>141</v>
      </c>
    </row>
    <row r="105" spans="1:8" s="22" customFormat="1" ht="12.75">
      <c r="A105" s="34" t="s">
        <v>180</v>
      </c>
      <c r="B105" s="34" t="s">
        <v>181</v>
      </c>
      <c r="C105" s="5">
        <v>242</v>
      </c>
      <c r="D105" s="5">
        <v>252</v>
      </c>
      <c r="E105" s="5">
        <v>262</v>
      </c>
      <c r="F105" s="5">
        <v>343</v>
      </c>
      <c r="G105" s="5">
        <v>359</v>
      </c>
      <c r="H105" s="22">
        <v>381</v>
      </c>
    </row>
    <row r="106" spans="1:8" s="22" customFormat="1" ht="12.75">
      <c r="A106" s="34" t="s">
        <v>182</v>
      </c>
      <c r="B106" s="34" t="s">
        <v>183</v>
      </c>
      <c r="C106" s="5">
        <v>155</v>
      </c>
      <c r="D106" s="5">
        <v>151</v>
      </c>
      <c r="E106" s="5">
        <v>149</v>
      </c>
      <c r="F106" s="5">
        <v>144</v>
      </c>
      <c r="G106" s="5">
        <v>154</v>
      </c>
      <c r="H106" s="22">
        <v>152</v>
      </c>
    </row>
    <row r="107" spans="1:8" s="22" customFormat="1" ht="12.75">
      <c r="A107" s="34" t="s">
        <v>184</v>
      </c>
      <c r="B107" s="34" t="s">
        <v>185</v>
      </c>
      <c r="C107" s="5">
        <v>166</v>
      </c>
      <c r="D107" s="5">
        <v>148</v>
      </c>
      <c r="E107" s="5">
        <v>188</v>
      </c>
      <c r="F107" s="5">
        <v>205</v>
      </c>
      <c r="G107" s="5">
        <v>227</v>
      </c>
      <c r="H107" s="22">
        <v>238</v>
      </c>
    </row>
    <row r="108" spans="1:8" s="22" customFormat="1" ht="12.75">
      <c r="A108" s="34" t="s">
        <v>186</v>
      </c>
      <c r="B108" s="34" t="s">
        <v>187</v>
      </c>
      <c r="C108" s="5">
        <v>378</v>
      </c>
      <c r="D108" s="5">
        <v>390</v>
      </c>
      <c r="E108" s="5">
        <v>460</v>
      </c>
      <c r="F108" s="5">
        <v>463</v>
      </c>
      <c r="G108" s="5">
        <v>463</v>
      </c>
      <c r="H108" s="22">
        <v>512</v>
      </c>
    </row>
    <row r="109" spans="1:8" s="22" customFormat="1" ht="12.75">
      <c r="A109" s="34" t="s">
        <v>188</v>
      </c>
      <c r="B109" s="34" t="s">
        <v>189</v>
      </c>
      <c r="C109" s="5">
        <v>313</v>
      </c>
      <c r="D109" s="5">
        <v>319</v>
      </c>
      <c r="E109" s="5">
        <v>274</v>
      </c>
      <c r="F109" s="5">
        <v>301</v>
      </c>
      <c r="G109" s="5">
        <v>339</v>
      </c>
      <c r="H109" s="22">
        <v>317</v>
      </c>
    </row>
    <row r="110" spans="1:8" s="22" customFormat="1" ht="12.75">
      <c r="A110" s="34" t="s">
        <v>190</v>
      </c>
      <c r="B110" s="34" t="s">
        <v>191</v>
      </c>
      <c r="C110" s="5">
        <v>448</v>
      </c>
      <c r="D110" s="5">
        <v>473</v>
      </c>
      <c r="E110" s="5">
        <v>510</v>
      </c>
      <c r="F110" s="5">
        <v>523</v>
      </c>
      <c r="G110" s="5">
        <v>607</v>
      </c>
      <c r="H110" s="22">
        <v>625</v>
      </c>
    </row>
    <row r="111" spans="1:8" s="22" customFormat="1" ht="12.75">
      <c r="A111" s="34" t="s">
        <v>192</v>
      </c>
      <c r="B111" s="34" t="s">
        <v>193</v>
      </c>
      <c r="C111" s="5">
        <v>160</v>
      </c>
      <c r="D111" s="5">
        <v>173</v>
      </c>
      <c r="E111" s="5">
        <v>144</v>
      </c>
      <c r="F111" s="5">
        <v>140</v>
      </c>
      <c r="G111" s="5">
        <v>141</v>
      </c>
      <c r="H111" s="22">
        <v>134</v>
      </c>
    </row>
    <row r="112" spans="1:8" s="22" customFormat="1" ht="12.75">
      <c r="A112" s="34" t="s">
        <v>194</v>
      </c>
      <c r="B112" s="34" t="s">
        <v>195</v>
      </c>
      <c r="C112" s="5">
        <v>278</v>
      </c>
      <c r="D112" s="5">
        <v>285</v>
      </c>
      <c r="E112" s="5">
        <v>287</v>
      </c>
      <c r="F112" s="5">
        <v>295</v>
      </c>
      <c r="G112" s="5">
        <v>297</v>
      </c>
      <c r="H112" s="22">
        <v>295</v>
      </c>
    </row>
    <row r="113" spans="1:8" s="22" customFormat="1" ht="12.75">
      <c r="A113" s="34" t="s">
        <v>196</v>
      </c>
      <c r="B113" s="34" t="s">
        <v>197</v>
      </c>
      <c r="C113" s="5">
        <v>60</v>
      </c>
      <c r="D113" s="5">
        <v>52</v>
      </c>
      <c r="E113" s="5">
        <v>55</v>
      </c>
      <c r="F113" s="5">
        <v>86</v>
      </c>
      <c r="G113" s="5">
        <v>90</v>
      </c>
      <c r="H113" s="22">
        <v>80</v>
      </c>
    </row>
    <row r="114" spans="1:8" s="22" customFormat="1" ht="12.75">
      <c r="A114" s="34" t="s">
        <v>198</v>
      </c>
      <c r="B114" s="34" t="s">
        <v>199</v>
      </c>
      <c r="C114" s="5">
        <v>766</v>
      </c>
      <c r="D114" s="5">
        <v>778</v>
      </c>
      <c r="E114" s="5">
        <v>760</v>
      </c>
      <c r="F114" s="5">
        <v>771</v>
      </c>
      <c r="G114" s="5">
        <v>795</v>
      </c>
      <c r="H114" s="22">
        <v>843</v>
      </c>
    </row>
    <row r="115" spans="1:8" s="22" customFormat="1" ht="12.75">
      <c r="A115" s="34" t="s">
        <v>200</v>
      </c>
      <c r="B115" s="34" t="s">
        <v>341</v>
      </c>
      <c r="C115" s="5">
        <v>319</v>
      </c>
      <c r="D115" s="5">
        <v>329</v>
      </c>
      <c r="E115" s="5">
        <v>353</v>
      </c>
      <c r="F115" s="5">
        <v>376</v>
      </c>
      <c r="G115" s="5">
        <v>459</v>
      </c>
      <c r="H115" s="22">
        <v>441</v>
      </c>
    </row>
    <row r="116" spans="1:8" s="22" customFormat="1" ht="12.75">
      <c r="A116" s="34" t="s">
        <v>201</v>
      </c>
      <c r="B116" s="34" t="s">
        <v>202</v>
      </c>
      <c r="C116" s="5">
        <v>101</v>
      </c>
      <c r="D116" s="5">
        <v>107</v>
      </c>
      <c r="E116" s="5">
        <v>110</v>
      </c>
      <c r="F116" s="5">
        <v>114</v>
      </c>
      <c r="G116" s="5">
        <v>131</v>
      </c>
      <c r="H116" s="22">
        <v>129</v>
      </c>
    </row>
    <row r="117" spans="1:8" s="22" customFormat="1" ht="12.75">
      <c r="A117" s="34" t="s">
        <v>203</v>
      </c>
      <c r="B117" s="34" t="s">
        <v>204</v>
      </c>
      <c r="C117" s="5">
        <v>1013</v>
      </c>
      <c r="D117" s="5">
        <v>1026</v>
      </c>
      <c r="E117" s="5">
        <v>1140</v>
      </c>
      <c r="F117" s="5">
        <v>1308</v>
      </c>
      <c r="G117" s="5">
        <v>1442</v>
      </c>
      <c r="H117" s="22">
        <v>1423</v>
      </c>
    </row>
    <row r="118" spans="1:8" s="22" customFormat="1" ht="12.75">
      <c r="A118" s="34" t="s">
        <v>205</v>
      </c>
      <c r="B118" s="34" t="s">
        <v>347</v>
      </c>
      <c r="C118" s="5">
        <v>139</v>
      </c>
      <c r="D118" s="5">
        <v>129</v>
      </c>
      <c r="E118" s="5">
        <v>142</v>
      </c>
      <c r="F118" s="5">
        <v>132</v>
      </c>
      <c r="G118" s="5">
        <v>145</v>
      </c>
      <c r="H118" s="22">
        <v>155</v>
      </c>
    </row>
    <row r="119" spans="1:8" s="22" customFormat="1" ht="14.25">
      <c r="A119" s="34" t="s">
        <v>206</v>
      </c>
      <c r="B119" s="34" t="s">
        <v>356</v>
      </c>
      <c r="C119" s="5">
        <v>480</v>
      </c>
      <c r="D119" s="5">
        <v>467</v>
      </c>
      <c r="E119" s="5">
        <v>759</v>
      </c>
      <c r="F119" s="5">
        <v>767</v>
      </c>
      <c r="G119" s="5">
        <v>817</v>
      </c>
      <c r="H119" s="22">
        <v>904</v>
      </c>
    </row>
    <row r="120" spans="1:8" s="22" customFormat="1" ht="12.75">
      <c r="A120" s="34" t="s">
        <v>207</v>
      </c>
      <c r="B120" s="34" t="s">
        <v>345</v>
      </c>
      <c r="C120" s="5">
        <v>411</v>
      </c>
      <c r="D120" s="5">
        <v>424</v>
      </c>
      <c r="E120" s="5">
        <v>371</v>
      </c>
      <c r="F120" s="5">
        <v>304</v>
      </c>
      <c r="G120" s="5">
        <v>296</v>
      </c>
      <c r="H120" s="22">
        <v>288</v>
      </c>
    </row>
    <row r="121" spans="1:8" s="22" customFormat="1" ht="12.75">
      <c r="A121" s="34" t="s">
        <v>208</v>
      </c>
      <c r="B121" s="34" t="s">
        <v>209</v>
      </c>
      <c r="C121" s="5">
        <v>175</v>
      </c>
      <c r="D121" s="5">
        <v>175</v>
      </c>
      <c r="E121" s="5">
        <v>177</v>
      </c>
      <c r="F121" s="5">
        <v>156</v>
      </c>
      <c r="G121" s="5">
        <v>154</v>
      </c>
      <c r="H121" s="22">
        <v>152</v>
      </c>
    </row>
    <row r="122" spans="1:8" s="22" customFormat="1" ht="12.75">
      <c r="A122" s="34" t="s">
        <v>210</v>
      </c>
      <c r="B122" s="34" t="s">
        <v>211</v>
      </c>
      <c r="C122" s="5">
        <v>160</v>
      </c>
      <c r="D122" s="5">
        <v>153</v>
      </c>
      <c r="E122" s="5">
        <v>157</v>
      </c>
      <c r="F122" s="5">
        <v>146</v>
      </c>
      <c r="G122" s="5">
        <v>150</v>
      </c>
      <c r="H122" s="22">
        <v>158</v>
      </c>
    </row>
    <row r="123" spans="1:8" s="22" customFormat="1" ht="14.25">
      <c r="A123" s="34" t="s">
        <v>212</v>
      </c>
      <c r="B123" s="34" t="s">
        <v>361</v>
      </c>
      <c r="C123" s="5">
        <v>311</v>
      </c>
      <c r="D123" s="5">
        <v>302</v>
      </c>
      <c r="E123" s="5">
        <v>372</v>
      </c>
      <c r="F123" s="5">
        <v>334</v>
      </c>
      <c r="G123" s="5">
        <v>333</v>
      </c>
      <c r="H123" s="22">
        <v>316</v>
      </c>
    </row>
    <row r="124" spans="1:8" s="22" customFormat="1" ht="12.75">
      <c r="A124" s="34" t="s">
        <v>213</v>
      </c>
      <c r="B124" s="34" t="s">
        <v>214</v>
      </c>
      <c r="C124" s="5">
        <v>120</v>
      </c>
      <c r="D124" s="5">
        <v>127</v>
      </c>
      <c r="E124" s="5">
        <v>153</v>
      </c>
      <c r="F124" s="5">
        <v>165</v>
      </c>
      <c r="G124" s="5">
        <v>118</v>
      </c>
      <c r="H124" s="22">
        <v>114</v>
      </c>
    </row>
    <row r="125" spans="1:8" s="22" customFormat="1" ht="14.25">
      <c r="A125" s="34" t="s">
        <v>215</v>
      </c>
      <c r="B125" s="34" t="s">
        <v>360</v>
      </c>
      <c r="C125" s="5">
        <v>534</v>
      </c>
      <c r="D125" s="5">
        <v>478</v>
      </c>
      <c r="E125" s="5">
        <v>517</v>
      </c>
      <c r="F125" s="5">
        <v>508</v>
      </c>
      <c r="G125" s="5">
        <v>470</v>
      </c>
      <c r="H125" s="22">
        <v>443</v>
      </c>
    </row>
    <row r="126" spans="1:8" s="22" customFormat="1" ht="12.75">
      <c r="A126" s="34" t="s">
        <v>216</v>
      </c>
      <c r="B126" s="34" t="s">
        <v>342</v>
      </c>
      <c r="C126" s="5">
        <v>79</v>
      </c>
      <c r="D126" s="5">
        <v>81</v>
      </c>
      <c r="E126" s="5">
        <v>71</v>
      </c>
      <c r="F126" s="5">
        <v>76</v>
      </c>
      <c r="G126" s="5">
        <v>60</v>
      </c>
      <c r="H126" s="22">
        <v>48</v>
      </c>
    </row>
    <row r="127" spans="1:8" s="22" customFormat="1" ht="12.75">
      <c r="A127" s="34" t="s">
        <v>217</v>
      </c>
      <c r="B127" s="34" t="s">
        <v>218</v>
      </c>
      <c r="C127" s="5">
        <v>151</v>
      </c>
      <c r="D127" s="5">
        <v>155</v>
      </c>
      <c r="E127" s="5">
        <v>165</v>
      </c>
      <c r="F127" s="5">
        <v>154</v>
      </c>
      <c r="G127" s="5">
        <v>166</v>
      </c>
      <c r="H127" s="22">
        <v>163</v>
      </c>
    </row>
    <row r="128" spans="1:8" s="22" customFormat="1" ht="12.75">
      <c r="A128" s="34" t="s">
        <v>219</v>
      </c>
      <c r="B128" s="34" t="s">
        <v>220</v>
      </c>
      <c r="C128" s="5">
        <v>89</v>
      </c>
      <c r="D128" s="5">
        <v>95</v>
      </c>
      <c r="E128" s="5">
        <v>96</v>
      </c>
      <c r="F128" s="5">
        <v>122</v>
      </c>
      <c r="G128" s="5">
        <v>137</v>
      </c>
      <c r="H128" s="22">
        <v>155</v>
      </c>
    </row>
    <row r="129" spans="1:8" s="22" customFormat="1" ht="12.75">
      <c r="A129" s="34" t="s">
        <v>221</v>
      </c>
      <c r="B129" s="34" t="s">
        <v>222</v>
      </c>
      <c r="C129" s="5">
        <v>190</v>
      </c>
      <c r="D129" s="5">
        <v>196</v>
      </c>
      <c r="E129" s="5">
        <v>205</v>
      </c>
      <c r="F129" s="5">
        <v>206</v>
      </c>
      <c r="G129" s="5">
        <v>190</v>
      </c>
      <c r="H129" s="22">
        <v>189</v>
      </c>
    </row>
    <row r="130" spans="1:8" s="22" customFormat="1" ht="12.75">
      <c r="A130" s="34" t="s">
        <v>223</v>
      </c>
      <c r="B130" s="34" t="s">
        <v>224</v>
      </c>
      <c r="C130" s="5">
        <v>625</v>
      </c>
      <c r="D130" s="5">
        <v>622</v>
      </c>
      <c r="E130" s="5">
        <v>615</v>
      </c>
      <c r="F130" s="5">
        <v>641</v>
      </c>
      <c r="G130" s="5">
        <v>650</v>
      </c>
      <c r="H130" s="22">
        <v>625</v>
      </c>
    </row>
    <row r="131" spans="1:8" s="22" customFormat="1" ht="12.75">
      <c r="A131" s="34" t="s">
        <v>225</v>
      </c>
      <c r="B131" s="34" t="s">
        <v>226</v>
      </c>
      <c r="C131" s="5">
        <v>358</v>
      </c>
      <c r="D131" s="5">
        <v>324</v>
      </c>
      <c r="E131" s="5">
        <v>228</v>
      </c>
      <c r="F131" s="5">
        <v>203</v>
      </c>
      <c r="G131" s="5">
        <v>189</v>
      </c>
      <c r="H131" s="22">
        <v>193</v>
      </c>
    </row>
    <row r="132" spans="1:8" s="22" customFormat="1" ht="12.75">
      <c r="A132" s="34" t="s">
        <v>227</v>
      </c>
      <c r="B132" s="34" t="s">
        <v>228</v>
      </c>
      <c r="C132" s="5">
        <v>370</v>
      </c>
      <c r="D132" s="5">
        <v>433</v>
      </c>
      <c r="E132" s="5">
        <v>385</v>
      </c>
      <c r="F132" s="5">
        <v>451</v>
      </c>
      <c r="G132" s="5">
        <v>470</v>
      </c>
      <c r="H132" s="22">
        <v>493</v>
      </c>
    </row>
    <row r="133" spans="1:8" s="22" customFormat="1" ht="12.75">
      <c r="A133" s="34" t="s">
        <v>229</v>
      </c>
      <c r="B133" s="34" t="s">
        <v>230</v>
      </c>
      <c r="C133" s="5">
        <v>262</v>
      </c>
      <c r="D133" s="5">
        <v>268</v>
      </c>
      <c r="E133" s="5">
        <v>261</v>
      </c>
      <c r="F133" s="5">
        <v>303</v>
      </c>
      <c r="G133" s="5">
        <v>295</v>
      </c>
      <c r="H133" s="22">
        <v>307</v>
      </c>
    </row>
    <row r="134" spans="1:8" s="22" customFormat="1" ht="12.75">
      <c r="A134" s="34" t="s">
        <v>231</v>
      </c>
      <c r="B134" s="34" t="s">
        <v>232</v>
      </c>
      <c r="C134" s="5">
        <v>248</v>
      </c>
      <c r="D134" s="5">
        <v>180</v>
      </c>
      <c r="E134" s="5">
        <v>187</v>
      </c>
      <c r="F134" s="5">
        <v>224</v>
      </c>
      <c r="G134" s="5">
        <v>266</v>
      </c>
      <c r="H134" s="22">
        <v>276</v>
      </c>
    </row>
    <row r="135" spans="1:8" s="22" customFormat="1" ht="12.75">
      <c r="A135" s="34" t="s">
        <v>233</v>
      </c>
      <c r="B135" s="34" t="s">
        <v>234</v>
      </c>
      <c r="C135" s="5">
        <v>296</v>
      </c>
      <c r="D135" s="5">
        <v>281</v>
      </c>
      <c r="E135" s="5">
        <v>240</v>
      </c>
      <c r="F135" s="5">
        <v>334</v>
      </c>
      <c r="G135" s="5">
        <v>382</v>
      </c>
      <c r="H135" s="22">
        <v>389</v>
      </c>
    </row>
    <row r="136" spans="1:8" s="22" customFormat="1" ht="12.75">
      <c r="A136" s="34" t="s">
        <v>235</v>
      </c>
      <c r="B136" s="34" t="s">
        <v>236</v>
      </c>
      <c r="C136" s="5">
        <v>929</v>
      </c>
      <c r="D136" s="5">
        <v>993</v>
      </c>
      <c r="E136" s="5">
        <v>1588</v>
      </c>
      <c r="F136" s="5">
        <v>1593</v>
      </c>
      <c r="G136" s="5">
        <v>2056</v>
      </c>
      <c r="H136" s="22">
        <v>2112</v>
      </c>
    </row>
    <row r="137" spans="1:8" s="22" customFormat="1" ht="12.75">
      <c r="A137" s="34" t="s">
        <v>237</v>
      </c>
      <c r="B137" s="34" t="s">
        <v>238</v>
      </c>
      <c r="C137" s="5">
        <v>548</v>
      </c>
      <c r="D137" s="5">
        <v>575</v>
      </c>
      <c r="E137" s="5">
        <v>377</v>
      </c>
      <c r="F137" s="5">
        <v>447</v>
      </c>
      <c r="G137" s="5">
        <v>467</v>
      </c>
      <c r="H137" s="22">
        <v>622</v>
      </c>
    </row>
    <row r="138" spans="1:8" s="22" customFormat="1" ht="12.75">
      <c r="A138" s="34" t="s">
        <v>239</v>
      </c>
      <c r="B138" s="34" t="s">
        <v>240</v>
      </c>
      <c r="C138" s="5">
        <v>1573</v>
      </c>
      <c r="D138" s="5">
        <v>1560</v>
      </c>
      <c r="E138" s="5">
        <v>1787</v>
      </c>
      <c r="F138" s="5">
        <v>1964</v>
      </c>
      <c r="G138" s="5">
        <v>1873</v>
      </c>
      <c r="H138" s="22">
        <v>1855</v>
      </c>
    </row>
    <row r="139" spans="1:8" s="22" customFormat="1" ht="12.75">
      <c r="A139" s="34" t="s">
        <v>241</v>
      </c>
      <c r="B139" s="34" t="s">
        <v>242</v>
      </c>
      <c r="C139" s="5">
        <v>650</v>
      </c>
      <c r="D139" s="5">
        <v>627</v>
      </c>
      <c r="E139" s="5">
        <v>535</v>
      </c>
      <c r="F139" s="5">
        <v>524</v>
      </c>
      <c r="G139" s="5">
        <v>551</v>
      </c>
      <c r="H139" s="22">
        <v>530</v>
      </c>
    </row>
    <row r="140" spans="1:8" s="22" customFormat="1" ht="12.75">
      <c r="A140" s="34" t="s">
        <v>243</v>
      </c>
      <c r="B140" s="34" t="s">
        <v>244</v>
      </c>
      <c r="C140" s="5">
        <v>408</v>
      </c>
      <c r="D140" s="5">
        <v>409</v>
      </c>
      <c r="E140" s="5">
        <v>398</v>
      </c>
      <c r="F140" s="5">
        <v>406</v>
      </c>
      <c r="G140" s="5">
        <v>423</v>
      </c>
      <c r="H140" s="22">
        <v>428</v>
      </c>
    </row>
    <row r="141" spans="1:8" s="22" customFormat="1" ht="12.75">
      <c r="A141" s="34" t="s">
        <v>245</v>
      </c>
      <c r="B141" s="34" t="s">
        <v>246</v>
      </c>
      <c r="C141" s="5">
        <v>320</v>
      </c>
      <c r="D141" s="5">
        <v>324</v>
      </c>
      <c r="E141" s="5">
        <v>292</v>
      </c>
      <c r="F141" s="5">
        <v>296</v>
      </c>
      <c r="G141" s="5">
        <v>284</v>
      </c>
      <c r="H141" s="22">
        <v>304</v>
      </c>
    </row>
    <row r="142" spans="1:8" s="22" customFormat="1" ht="12.75">
      <c r="A142" s="34" t="s">
        <v>247</v>
      </c>
      <c r="B142" s="34" t="s">
        <v>248</v>
      </c>
      <c r="C142" s="5">
        <v>413</v>
      </c>
      <c r="D142" s="5">
        <v>425</v>
      </c>
      <c r="E142" s="5">
        <v>403</v>
      </c>
      <c r="F142" s="5">
        <v>491</v>
      </c>
      <c r="G142" s="5">
        <v>425</v>
      </c>
      <c r="H142" s="22">
        <v>406</v>
      </c>
    </row>
    <row r="143" spans="1:8" s="22" customFormat="1" ht="12.75">
      <c r="A143" s="34" t="s">
        <v>249</v>
      </c>
      <c r="B143" s="34" t="s">
        <v>343</v>
      </c>
      <c r="C143" s="5">
        <v>95</v>
      </c>
      <c r="D143" s="5">
        <v>98</v>
      </c>
      <c r="E143" s="5">
        <v>101</v>
      </c>
      <c r="F143" s="5">
        <v>90</v>
      </c>
      <c r="G143" s="5">
        <v>82</v>
      </c>
      <c r="H143" s="22">
        <v>79</v>
      </c>
    </row>
    <row r="144" spans="1:8" s="22" customFormat="1" ht="12.75">
      <c r="A144" s="34" t="s">
        <v>250</v>
      </c>
      <c r="B144" s="34" t="s">
        <v>251</v>
      </c>
      <c r="C144" s="5">
        <v>176</v>
      </c>
      <c r="D144" s="5">
        <v>168</v>
      </c>
      <c r="E144" s="5">
        <v>192</v>
      </c>
      <c r="F144" s="5">
        <v>167</v>
      </c>
      <c r="G144" s="5">
        <v>184</v>
      </c>
      <c r="H144" s="22">
        <v>196</v>
      </c>
    </row>
    <row r="145" spans="1:8" s="22" customFormat="1" ht="12.75">
      <c r="A145" s="34" t="s">
        <v>252</v>
      </c>
      <c r="B145" s="34" t="s">
        <v>253</v>
      </c>
      <c r="C145" s="5">
        <v>117</v>
      </c>
      <c r="D145" s="5">
        <v>124</v>
      </c>
      <c r="E145" s="5">
        <v>150</v>
      </c>
      <c r="F145" s="5">
        <v>162</v>
      </c>
      <c r="G145" s="5">
        <v>153</v>
      </c>
      <c r="H145" s="22">
        <v>153</v>
      </c>
    </row>
    <row r="146" spans="1:8" s="22" customFormat="1" ht="12.75">
      <c r="A146" s="34" t="s">
        <v>254</v>
      </c>
      <c r="B146" s="34" t="s">
        <v>255</v>
      </c>
      <c r="C146" s="5">
        <v>196</v>
      </c>
      <c r="D146" s="5">
        <v>201</v>
      </c>
      <c r="E146" s="5">
        <v>135</v>
      </c>
      <c r="F146" s="5">
        <v>137</v>
      </c>
      <c r="G146" s="5">
        <v>89</v>
      </c>
      <c r="H146" s="22">
        <v>86</v>
      </c>
    </row>
    <row r="147" spans="1:8" s="22" customFormat="1" ht="12.75">
      <c r="A147" s="34" t="s">
        <v>256</v>
      </c>
      <c r="B147" s="34" t="s">
        <v>346</v>
      </c>
      <c r="C147" s="5">
        <v>95</v>
      </c>
      <c r="D147" s="5">
        <v>89</v>
      </c>
      <c r="E147" s="5">
        <v>119</v>
      </c>
      <c r="F147" s="5">
        <v>120</v>
      </c>
      <c r="G147" s="5">
        <v>128</v>
      </c>
      <c r="H147" s="22">
        <v>115</v>
      </c>
    </row>
    <row r="148" spans="1:8" s="22" customFormat="1" ht="14.25">
      <c r="A148" s="34" t="s">
        <v>257</v>
      </c>
      <c r="B148" s="34" t="s">
        <v>355</v>
      </c>
      <c r="C148" s="5">
        <v>208</v>
      </c>
      <c r="D148" s="5">
        <v>216</v>
      </c>
      <c r="E148" s="5">
        <v>197</v>
      </c>
      <c r="F148" s="5">
        <v>185</v>
      </c>
      <c r="G148" s="5">
        <v>219</v>
      </c>
      <c r="H148" s="22">
        <v>214</v>
      </c>
    </row>
    <row r="149" spans="1:8" s="22" customFormat="1" ht="12.75">
      <c r="A149" s="34" t="s">
        <v>258</v>
      </c>
      <c r="B149" s="34" t="s">
        <v>259</v>
      </c>
      <c r="C149" s="5">
        <v>394</v>
      </c>
      <c r="D149" s="5">
        <v>425</v>
      </c>
      <c r="E149" s="5">
        <v>524</v>
      </c>
      <c r="F149" s="5">
        <v>586</v>
      </c>
      <c r="G149" s="5">
        <v>652</v>
      </c>
      <c r="H149" s="22">
        <v>642</v>
      </c>
    </row>
    <row r="150" spans="1:8" s="22" customFormat="1" ht="12.75">
      <c r="A150" s="34" t="s">
        <v>260</v>
      </c>
      <c r="B150" s="34" t="s">
        <v>261</v>
      </c>
      <c r="C150" s="5">
        <v>174</v>
      </c>
      <c r="D150" s="5">
        <v>201</v>
      </c>
      <c r="E150" s="5">
        <v>181</v>
      </c>
      <c r="F150" s="5">
        <v>232</v>
      </c>
      <c r="G150" s="5">
        <v>251</v>
      </c>
      <c r="H150" s="22">
        <v>237</v>
      </c>
    </row>
    <row r="151" spans="1:8" s="22" customFormat="1" ht="12.75">
      <c r="A151" s="34" t="s">
        <v>262</v>
      </c>
      <c r="B151" s="34" t="s">
        <v>263</v>
      </c>
      <c r="C151" s="5">
        <v>1108</v>
      </c>
      <c r="D151" s="5">
        <v>969</v>
      </c>
      <c r="E151" s="5">
        <v>983</v>
      </c>
      <c r="F151" s="5">
        <v>963</v>
      </c>
      <c r="G151" s="5">
        <v>863</v>
      </c>
      <c r="H151" s="22">
        <v>925</v>
      </c>
    </row>
    <row r="152" spans="1:8" s="22" customFormat="1" ht="12.75">
      <c r="A152" s="34" t="s">
        <v>264</v>
      </c>
      <c r="B152" s="34" t="s">
        <v>265</v>
      </c>
      <c r="C152" s="5">
        <v>96</v>
      </c>
      <c r="D152" s="5">
        <v>87</v>
      </c>
      <c r="E152" s="5">
        <v>75</v>
      </c>
      <c r="F152" s="5">
        <v>77</v>
      </c>
      <c r="G152" s="5">
        <v>76</v>
      </c>
      <c r="H152" s="22">
        <v>80</v>
      </c>
    </row>
    <row r="153" spans="1:8" s="22" customFormat="1" ht="12.75">
      <c r="A153" s="34" t="s">
        <v>266</v>
      </c>
      <c r="B153" s="34" t="s">
        <v>267</v>
      </c>
      <c r="C153" s="5">
        <v>621</v>
      </c>
      <c r="D153" s="5">
        <v>585</v>
      </c>
      <c r="E153" s="5">
        <v>592</v>
      </c>
      <c r="F153" s="5">
        <v>570</v>
      </c>
      <c r="G153" s="5">
        <v>545</v>
      </c>
      <c r="H153" s="22">
        <v>549</v>
      </c>
    </row>
    <row r="154" spans="1:8" s="22" customFormat="1" ht="12.75">
      <c r="A154" s="34" t="s">
        <v>268</v>
      </c>
      <c r="B154" s="34" t="s">
        <v>269</v>
      </c>
      <c r="C154" s="5">
        <v>1076</v>
      </c>
      <c r="D154" s="5">
        <v>1172</v>
      </c>
      <c r="E154" s="5">
        <v>1162</v>
      </c>
      <c r="F154" s="5">
        <v>1169</v>
      </c>
      <c r="G154" s="5">
        <v>1243</v>
      </c>
      <c r="H154" s="22">
        <v>1209</v>
      </c>
    </row>
    <row r="155" spans="1:8" s="22" customFormat="1" ht="12.75">
      <c r="A155" s="34" t="s">
        <v>270</v>
      </c>
      <c r="B155" s="34" t="s">
        <v>271</v>
      </c>
      <c r="C155" s="5">
        <v>110</v>
      </c>
      <c r="D155" s="5">
        <v>157</v>
      </c>
      <c r="E155" s="5">
        <v>130</v>
      </c>
      <c r="F155" s="5">
        <v>142</v>
      </c>
      <c r="G155" s="5">
        <v>151</v>
      </c>
      <c r="H155" s="22">
        <v>162</v>
      </c>
    </row>
    <row r="156" spans="1:8" s="22" customFormat="1" ht="12.75">
      <c r="A156" s="34" t="s">
        <v>272</v>
      </c>
      <c r="B156" s="34" t="s">
        <v>273</v>
      </c>
      <c r="C156" s="5">
        <v>92</v>
      </c>
      <c r="D156" s="5">
        <v>112</v>
      </c>
      <c r="E156" s="5">
        <v>70</v>
      </c>
      <c r="F156" s="5">
        <v>69</v>
      </c>
      <c r="G156" s="5">
        <v>78</v>
      </c>
      <c r="H156" s="22">
        <v>76</v>
      </c>
    </row>
    <row r="157" spans="1:8" s="22" customFormat="1" ht="12.75">
      <c r="A157" s="34" t="s">
        <v>274</v>
      </c>
      <c r="B157" s="34" t="s">
        <v>275</v>
      </c>
      <c r="C157" s="5">
        <v>400</v>
      </c>
      <c r="D157" s="5">
        <v>381</v>
      </c>
      <c r="E157" s="5">
        <v>401</v>
      </c>
      <c r="F157" s="5">
        <v>400</v>
      </c>
      <c r="G157" s="5">
        <v>466</v>
      </c>
      <c r="H157" s="22">
        <v>422</v>
      </c>
    </row>
    <row r="158" spans="1:8" s="22" customFormat="1" ht="14.25">
      <c r="A158" s="34" t="s">
        <v>276</v>
      </c>
      <c r="B158" s="34" t="s">
        <v>359</v>
      </c>
      <c r="C158" s="35" t="s">
        <v>349</v>
      </c>
      <c r="D158" s="35" t="s">
        <v>349</v>
      </c>
      <c r="E158" s="35" t="s">
        <v>349</v>
      </c>
      <c r="F158" s="35" t="s">
        <v>349</v>
      </c>
      <c r="G158" s="35" t="s">
        <v>349</v>
      </c>
      <c r="H158" s="35" t="s">
        <v>349</v>
      </c>
    </row>
    <row r="159" spans="1:8" s="22" customFormat="1" ht="12.75">
      <c r="A159" s="34" t="s">
        <v>277</v>
      </c>
      <c r="B159" s="34" t="s">
        <v>344</v>
      </c>
      <c r="C159" s="5">
        <v>677</v>
      </c>
      <c r="D159" s="5">
        <v>671</v>
      </c>
      <c r="E159" s="5">
        <v>648</v>
      </c>
      <c r="F159" s="5">
        <v>639</v>
      </c>
      <c r="G159" s="5">
        <v>607</v>
      </c>
      <c r="H159" s="22">
        <v>629</v>
      </c>
    </row>
    <row r="160" spans="1:8" s="22" customFormat="1" ht="12.75">
      <c r="A160" s="34" t="s">
        <v>278</v>
      </c>
      <c r="B160" s="34" t="s">
        <v>279</v>
      </c>
      <c r="C160" s="5">
        <v>214</v>
      </c>
      <c r="D160" s="5">
        <v>206</v>
      </c>
      <c r="E160" s="5">
        <v>237</v>
      </c>
      <c r="F160" s="5">
        <v>263</v>
      </c>
      <c r="G160" s="5">
        <v>260</v>
      </c>
      <c r="H160" s="22">
        <v>283</v>
      </c>
    </row>
    <row r="161" spans="1:8" s="22" customFormat="1" ht="12.75">
      <c r="A161" s="34" t="s">
        <v>280</v>
      </c>
      <c r="B161" s="34" t="s">
        <v>281</v>
      </c>
      <c r="C161" s="5">
        <v>234</v>
      </c>
      <c r="D161" s="5">
        <v>254</v>
      </c>
      <c r="E161" s="5">
        <v>270</v>
      </c>
      <c r="F161" s="5">
        <v>288</v>
      </c>
      <c r="G161" s="5">
        <v>320</v>
      </c>
      <c r="H161" s="22">
        <v>329</v>
      </c>
    </row>
    <row r="162" spans="1:8" s="22" customFormat="1" ht="12.75">
      <c r="A162" s="34" t="s">
        <v>282</v>
      </c>
      <c r="B162" s="34" t="s">
        <v>283</v>
      </c>
      <c r="C162" s="5">
        <v>146</v>
      </c>
      <c r="D162" s="5">
        <v>154</v>
      </c>
      <c r="E162" s="5">
        <v>175</v>
      </c>
      <c r="F162" s="5">
        <v>142</v>
      </c>
      <c r="G162" s="5">
        <v>149</v>
      </c>
      <c r="H162" s="22">
        <v>150</v>
      </c>
    </row>
    <row r="163" spans="1:8" s="22" customFormat="1" ht="12.75">
      <c r="A163" s="34" t="s">
        <v>284</v>
      </c>
      <c r="B163" s="34" t="s">
        <v>285</v>
      </c>
      <c r="C163" s="5">
        <v>80</v>
      </c>
      <c r="D163" s="5">
        <v>92</v>
      </c>
      <c r="E163" s="5">
        <v>120</v>
      </c>
      <c r="F163" s="5">
        <v>131</v>
      </c>
      <c r="G163" s="5">
        <v>130</v>
      </c>
      <c r="H163" s="22">
        <v>153</v>
      </c>
    </row>
    <row r="164" spans="1:8" s="22" customFormat="1" ht="12.75">
      <c r="A164" s="34" t="s">
        <v>286</v>
      </c>
      <c r="B164" s="34" t="s">
        <v>287</v>
      </c>
      <c r="C164" s="5">
        <v>767</v>
      </c>
      <c r="D164" s="5">
        <v>823</v>
      </c>
      <c r="E164" s="5">
        <v>873</v>
      </c>
      <c r="F164" s="5">
        <v>964</v>
      </c>
      <c r="G164" s="5">
        <v>964</v>
      </c>
      <c r="H164" s="22">
        <v>981</v>
      </c>
    </row>
    <row r="165" spans="1:8" s="22" customFormat="1" ht="12.75">
      <c r="A165" s="34" t="s">
        <v>288</v>
      </c>
      <c r="B165" s="34" t="s">
        <v>289</v>
      </c>
      <c r="C165" s="5">
        <v>1069</v>
      </c>
      <c r="D165" s="5">
        <v>1047</v>
      </c>
      <c r="E165" s="5">
        <v>1071</v>
      </c>
      <c r="F165" s="5">
        <v>1268</v>
      </c>
      <c r="G165" s="5">
        <v>1475</v>
      </c>
      <c r="H165" s="22">
        <v>1440</v>
      </c>
    </row>
    <row r="166" spans="1:8" s="22" customFormat="1" ht="12.75">
      <c r="A166" s="34" t="s">
        <v>290</v>
      </c>
      <c r="B166" s="34" t="s">
        <v>291</v>
      </c>
      <c r="C166" s="5">
        <v>120</v>
      </c>
      <c r="D166" s="5">
        <v>118</v>
      </c>
      <c r="E166" s="5">
        <v>119</v>
      </c>
      <c r="F166" s="5">
        <v>157</v>
      </c>
      <c r="G166" s="5">
        <v>175</v>
      </c>
      <c r="H166" s="22">
        <v>174</v>
      </c>
    </row>
    <row r="167" spans="1:8" s="22" customFormat="1" ht="12.75">
      <c r="A167" s="34" t="s">
        <v>292</v>
      </c>
      <c r="B167" s="34" t="s">
        <v>293</v>
      </c>
      <c r="C167" s="5">
        <v>145</v>
      </c>
      <c r="D167" s="5">
        <v>154</v>
      </c>
      <c r="E167" s="5">
        <v>151</v>
      </c>
      <c r="F167" s="5">
        <v>145</v>
      </c>
      <c r="G167" s="5">
        <v>142</v>
      </c>
      <c r="H167" s="22">
        <v>151</v>
      </c>
    </row>
    <row r="168" spans="1:8" s="22" customFormat="1" ht="12.75">
      <c r="A168" s="34" t="s">
        <v>294</v>
      </c>
      <c r="B168" s="34" t="s">
        <v>295</v>
      </c>
      <c r="C168" s="5">
        <v>334</v>
      </c>
      <c r="D168" s="5">
        <v>335</v>
      </c>
      <c r="E168" s="5">
        <v>375</v>
      </c>
      <c r="F168" s="5">
        <v>395</v>
      </c>
      <c r="G168" s="5">
        <v>448</v>
      </c>
      <c r="H168" s="22">
        <v>467</v>
      </c>
    </row>
    <row r="169" spans="1:8" s="22" customFormat="1" ht="12.75">
      <c r="A169" s="34" t="s">
        <v>296</v>
      </c>
      <c r="B169" s="34" t="s">
        <v>297</v>
      </c>
      <c r="C169" s="5">
        <v>558</v>
      </c>
      <c r="D169" s="5">
        <v>542</v>
      </c>
      <c r="E169" s="5">
        <v>574</v>
      </c>
      <c r="F169" s="5">
        <v>661</v>
      </c>
      <c r="G169" s="5">
        <v>746</v>
      </c>
      <c r="H169" s="22">
        <v>753</v>
      </c>
    </row>
    <row r="170" spans="1:8" s="22" customFormat="1" ht="12.75">
      <c r="A170" s="34" t="s">
        <v>298</v>
      </c>
      <c r="B170" s="34" t="s">
        <v>299</v>
      </c>
      <c r="C170" s="5">
        <v>95</v>
      </c>
      <c r="D170" s="5">
        <v>91</v>
      </c>
      <c r="E170" s="5">
        <v>104</v>
      </c>
      <c r="F170" s="5">
        <v>125</v>
      </c>
      <c r="G170" s="5">
        <v>134</v>
      </c>
      <c r="H170" s="22">
        <v>126</v>
      </c>
    </row>
    <row r="171" spans="1:8" s="22" customFormat="1" ht="12.75">
      <c r="A171" s="34" t="s">
        <v>300</v>
      </c>
      <c r="B171" s="34" t="s">
        <v>301</v>
      </c>
      <c r="C171" s="5">
        <v>178</v>
      </c>
      <c r="D171" s="5">
        <v>154</v>
      </c>
      <c r="E171" s="5">
        <v>167</v>
      </c>
      <c r="F171" s="5">
        <v>211</v>
      </c>
      <c r="G171" s="5">
        <v>246</v>
      </c>
      <c r="H171" s="22">
        <v>273</v>
      </c>
    </row>
    <row r="172" spans="1:8" s="22" customFormat="1" ht="12.75">
      <c r="A172" s="34" t="s">
        <v>302</v>
      </c>
      <c r="B172" s="34" t="s">
        <v>303</v>
      </c>
      <c r="C172" s="5">
        <v>380</v>
      </c>
      <c r="D172" s="5">
        <v>355</v>
      </c>
      <c r="E172" s="5">
        <v>366</v>
      </c>
      <c r="F172" s="5">
        <v>388</v>
      </c>
      <c r="G172" s="5">
        <v>365</v>
      </c>
      <c r="H172" s="22">
        <v>370</v>
      </c>
    </row>
    <row r="173" spans="1:8" s="22" customFormat="1" ht="12.75">
      <c r="A173" s="34" t="s">
        <v>304</v>
      </c>
      <c r="B173" s="34" t="s">
        <v>305</v>
      </c>
      <c r="C173" s="5">
        <v>124</v>
      </c>
      <c r="D173" s="5">
        <v>103</v>
      </c>
      <c r="E173" s="5">
        <v>95</v>
      </c>
      <c r="F173" s="5">
        <v>83</v>
      </c>
      <c r="G173" s="5">
        <v>76</v>
      </c>
      <c r="H173" s="22">
        <v>80</v>
      </c>
    </row>
    <row r="174" spans="1:8" s="22" customFormat="1" ht="12.75">
      <c r="A174" s="34" t="s">
        <v>306</v>
      </c>
      <c r="B174" s="34" t="s">
        <v>307</v>
      </c>
      <c r="C174" s="5">
        <v>1064</v>
      </c>
      <c r="D174" s="5">
        <v>1065</v>
      </c>
      <c r="E174" s="5">
        <v>1122</v>
      </c>
      <c r="F174" s="5">
        <v>1132</v>
      </c>
      <c r="G174" s="5">
        <v>1172</v>
      </c>
      <c r="H174" s="22">
        <v>1166</v>
      </c>
    </row>
    <row r="175" spans="1:8" s="22" customFormat="1" ht="12.75">
      <c r="A175" s="34" t="s">
        <v>308</v>
      </c>
      <c r="B175" s="34" t="s">
        <v>309</v>
      </c>
      <c r="C175" s="5">
        <v>569</v>
      </c>
      <c r="D175" s="5">
        <v>591</v>
      </c>
      <c r="E175" s="5">
        <v>687</v>
      </c>
      <c r="F175" s="5">
        <v>674</v>
      </c>
      <c r="G175" s="5">
        <v>796</v>
      </c>
      <c r="H175" s="22">
        <v>776</v>
      </c>
    </row>
    <row r="176" spans="1:8" s="22" customFormat="1" ht="14.25">
      <c r="A176" s="34" t="s">
        <v>310</v>
      </c>
      <c r="B176" s="34" t="s">
        <v>351</v>
      </c>
      <c r="C176" s="5">
        <v>223</v>
      </c>
      <c r="D176" s="5">
        <v>224</v>
      </c>
      <c r="E176" s="5">
        <v>248</v>
      </c>
      <c r="F176" s="5">
        <v>282</v>
      </c>
      <c r="G176" s="5">
        <v>254</v>
      </c>
      <c r="H176" s="22">
        <v>251</v>
      </c>
    </row>
    <row r="177" spans="1:8" s="22" customFormat="1" ht="12.75">
      <c r="A177" s="34" t="s">
        <v>311</v>
      </c>
      <c r="B177" s="34" t="s">
        <v>312</v>
      </c>
      <c r="C177" s="5">
        <v>310</v>
      </c>
      <c r="D177" s="5">
        <v>318</v>
      </c>
      <c r="E177" s="5">
        <v>251</v>
      </c>
      <c r="F177" s="5">
        <v>251</v>
      </c>
      <c r="G177" s="5">
        <v>279</v>
      </c>
      <c r="H177" s="22">
        <v>289</v>
      </c>
    </row>
    <row r="178" spans="1:8" s="22" customFormat="1" ht="12.75">
      <c r="A178" s="34" t="s">
        <v>313</v>
      </c>
      <c r="B178" s="34" t="s">
        <v>314</v>
      </c>
      <c r="C178" s="5">
        <v>127</v>
      </c>
      <c r="D178" s="5">
        <v>129</v>
      </c>
      <c r="E178" s="5">
        <v>198</v>
      </c>
      <c r="F178" s="5">
        <v>185</v>
      </c>
      <c r="G178" s="5">
        <v>277</v>
      </c>
      <c r="H178" s="22">
        <v>263</v>
      </c>
    </row>
    <row r="179" spans="1:8" s="22" customFormat="1" ht="12.75">
      <c r="A179" s="34" t="s">
        <v>315</v>
      </c>
      <c r="B179" s="34" t="s">
        <v>316</v>
      </c>
      <c r="C179" s="5">
        <v>223</v>
      </c>
      <c r="D179" s="5">
        <v>243</v>
      </c>
      <c r="E179" s="5">
        <v>235</v>
      </c>
      <c r="F179" s="5">
        <v>261</v>
      </c>
      <c r="G179" s="5">
        <v>256</v>
      </c>
      <c r="H179" s="22">
        <v>264</v>
      </c>
    </row>
    <row r="180" spans="1:8" s="22" customFormat="1" ht="12.75">
      <c r="A180" s="34" t="s">
        <v>317</v>
      </c>
      <c r="B180" s="34" t="s">
        <v>318</v>
      </c>
      <c r="C180" s="5">
        <v>276</v>
      </c>
      <c r="D180" s="5">
        <v>242</v>
      </c>
      <c r="E180" s="5">
        <v>249</v>
      </c>
      <c r="F180" s="5">
        <v>267</v>
      </c>
      <c r="G180" s="5">
        <v>286</v>
      </c>
      <c r="H180" s="22">
        <v>309</v>
      </c>
    </row>
    <row r="181" spans="1:8" s="22" customFormat="1" ht="12.75">
      <c r="A181" s="34" t="s">
        <v>319</v>
      </c>
      <c r="B181" s="34" t="s">
        <v>320</v>
      </c>
      <c r="C181" s="5">
        <v>145</v>
      </c>
      <c r="D181" s="5">
        <v>135</v>
      </c>
      <c r="E181" s="5">
        <v>161</v>
      </c>
      <c r="F181" s="5">
        <v>173</v>
      </c>
      <c r="G181" s="5">
        <v>182</v>
      </c>
      <c r="H181" s="22">
        <v>189</v>
      </c>
    </row>
    <row r="182" spans="1:8" s="22" customFormat="1" ht="12.75">
      <c r="A182" s="34" t="s">
        <v>321</v>
      </c>
      <c r="B182" s="34" t="s">
        <v>322</v>
      </c>
      <c r="C182" s="5">
        <v>200</v>
      </c>
      <c r="D182" s="5">
        <v>212</v>
      </c>
      <c r="E182" s="5">
        <v>209</v>
      </c>
      <c r="F182" s="5">
        <v>187</v>
      </c>
      <c r="G182" s="5">
        <v>203</v>
      </c>
      <c r="H182" s="22">
        <v>222</v>
      </c>
    </row>
    <row r="183" spans="1:8" s="22" customFormat="1" ht="12.75">
      <c r="A183" s="34" t="s">
        <v>323</v>
      </c>
      <c r="B183" s="34" t="s">
        <v>324</v>
      </c>
      <c r="C183" s="5">
        <v>272</v>
      </c>
      <c r="D183" s="5">
        <v>260</v>
      </c>
      <c r="E183" s="5">
        <v>276</v>
      </c>
      <c r="F183" s="5">
        <v>291</v>
      </c>
      <c r="G183" s="5">
        <v>254</v>
      </c>
      <c r="H183" s="22">
        <v>271</v>
      </c>
    </row>
    <row r="184" spans="1:8" s="22" customFormat="1" ht="12.75">
      <c r="A184" s="34" t="s">
        <v>325</v>
      </c>
      <c r="B184" s="34" t="s">
        <v>326</v>
      </c>
      <c r="C184" s="5">
        <v>1441</v>
      </c>
      <c r="D184" s="5">
        <v>1488</v>
      </c>
      <c r="E184" s="5">
        <v>1478</v>
      </c>
      <c r="F184" s="5">
        <v>1512</v>
      </c>
      <c r="G184" s="5">
        <v>1544</v>
      </c>
      <c r="H184" s="22">
        <v>1613</v>
      </c>
    </row>
    <row r="185" spans="1:8" s="22" customFormat="1" ht="12.75">
      <c r="A185" s="34" t="s">
        <v>327</v>
      </c>
      <c r="B185" s="34" t="s">
        <v>328</v>
      </c>
      <c r="C185" s="5">
        <v>602</v>
      </c>
      <c r="D185" s="5">
        <v>670</v>
      </c>
      <c r="E185" s="5">
        <v>626</v>
      </c>
      <c r="F185" s="5">
        <v>700</v>
      </c>
      <c r="G185" s="5">
        <v>793</v>
      </c>
      <c r="H185" s="22">
        <v>777</v>
      </c>
    </row>
    <row r="186" spans="1:8" s="22" customFormat="1" ht="12.75">
      <c r="A186" s="34" t="s">
        <v>329</v>
      </c>
      <c r="B186" s="34" t="s">
        <v>330</v>
      </c>
      <c r="C186" s="5">
        <v>171</v>
      </c>
      <c r="D186" s="5">
        <v>182</v>
      </c>
      <c r="E186" s="5">
        <v>155</v>
      </c>
      <c r="F186" s="5">
        <v>165</v>
      </c>
      <c r="G186" s="5">
        <v>157</v>
      </c>
      <c r="H186" s="22">
        <v>164</v>
      </c>
    </row>
    <row r="187" spans="1:10" s="22" customFormat="1" ht="12.75">
      <c r="A187" s="34" t="s">
        <v>331</v>
      </c>
      <c r="B187" s="34" t="s">
        <v>332</v>
      </c>
      <c r="C187" s="5">
        <v>376</v>
      </c>
      <c r="D187" s="5">
        <v>372</v>
      </c>
      <c r="E187" s="5">
        <v>378</v>
      </c>
      <c r="F187" s="5">
        <v>299</v>
      </c>
      <c r="G187" s="5">
        <v>328</v>
      </c>
      <c r="H187" s="22">
        <v>333</v>
      </c>
      <c r="J187" s="88" t="s">
        <v>389</v>
      </c>
    </row>
    <row r="188" spans="1:8" s="22" customFormat="1" ht="12.75">
      <c r="A188" s="36"/>
      <c r="B188" s="36"/>
      <c r="C188" s="37"/>
      <c r="D188" s="37"/>
      <c r="E188" s="37"/>
      <c r="F188" s="37"/>
      <c r="G188" s="37"/>
      <c r="H188" s="37"/>
    </row>
    <row r="189" spans="1:8" s="22" customFormat="1" ht="12.75">
      <c r="A189" s="38"/>
      <c r="B189" s="38"/>
      <c r="C189" s="39"/>
      <c r="D189" s="39"/>
      <c r="E189" s="39"/>
      <c r="F189" s="39"/>
      <c r="G189" s="39"/>
      <c r="H189" s="39"/>
    </row>
    <row r="190" spans="1:8" s="22" customFormat="1" ht="12.75">
      <c r="A190" s="40" t="s">
        <v>368</v>
      </c>
      <c r="B190" s="41"/>
      <c r="C190" s="39"/>
      <c r="D190" s="39"/>
      <c r="E190" s="39"/>
      <c r="F190" s="39"/>
      <c r="G190" s="39"/>
      <c r="H190" s="39"/>
    </row>
    <row r="191" spans="1:7" s="45" customFormat="1" ht="11.25">
      <c r="A191" s="42" t="s">
        <v>354</v>
      </c>
      <c r="B191" s="43"/>
      <c r="C191" s="44"/>
      <c r="D191" s="44"/>
      <c r="E191" s="44"/>
      <c r="F191" s="44"/>
      <c r="G191" s="44"/>
    </row>
    <row r="192" spans="1:2" s="45" customFormat="1" ht="11.25">
      <c r="A192" s="42" t="s">
        <v>366</v>
      </c>
      <c r="B192" s="43"/>
    </row>
    <row r="193" spans="1:2" s="45" customFormat="1" ht="11.25">
      <c r="A193" s="42" t="s">
        <v>364</v>
      </c>
      <c r="B193" s="43"/>
    </row>
    <row r="194" spans="1:2" s="45" customFormat="1" ht="11.25">
      <c r="A194" s="42" t="s">
        <v>385</v>
      </c>
      <c r="B194" s="43"/>
    </row>
    <row r="195" spans="1:2" s="45" customFormat="1" ht="11.25">
      <c r="A195" s="42" t="s">
        <v>365</v>
      </c>
      <c r="B195" s="43"/>
    </row>
    <row r="196" spans="1:2" s="45" customFormat="1" ht="11.25">
      <c r="A196" s="42" t="s">
        <v>370</v>
      </c>
      <c r="B196" s="43"/>
    </row>
    <row r="197" spans="1:2" s="45" customFormat="1" ht="11.25">
      <c r="A197" s="42" t="s">
        <v>371</v>
      </c>
      <c r="B197" s="43"/>
    </row>
    <row r="198" spans="1:2" s="47" customFormat="1" ht="12.75">
      <c r="A198" s="42" t="s">
        <v>372</v>
      </c>
      <c r="B198" s="46"/>
    </row>
    <row r="199" spans="1:2" s="45" customFormat="1" ht="11.25">
      <c r="A199" s="42" t="s">
        <v>373</v>
      </c>
      <c r="B199" s="43"/>
    </row>
    <row r="200" spans="1:2" s="47" customFormat="1" ht="12.75">
      <c r="A200" s="42" t="s">
        <v>374</v>
      </c>
      <c r="B200" s="46"/>
    </row>
    <row r="201" spans="1:2" s="47" customFormat="1" ht="12.75">
      <c r="A201" s="42" t="s">
        <v>375</v>
      </c>
      <c r="B201" s="46"/>
    </row>
    <row r="202" spans="1:2" s="47" customFormat="1" ht="12.75">
      <c r="A202" s="42" t="s">
        <v>376</v>
      </c>
      <c r="B202" s="46"/>
    </row>
    <row r="203" spans="1:2" s="47" customFormat="1" ht="12.75">
      <c r="A203" s="42" t="s">
        <v>377</v>
      </c>
      <c r="B203" s="46"/>
    </row>
    <row r="204" spans="1:2" s="47" customFormat="1" ht="12.75">
      <c r="A204" s="42" t="s">
        <v>378</v>
      </c>
      <c r="B204" s="46"/>
    </row>
    <row r="205" spans="1:2" s="47" customFormat="1" ht="12.75">
      <c r="A205" s="42" t="s">
        <v>379</v>
      </c>
      <c r="B205" s="46"/>
    </row>
    <row r="206" spans="1:2" s="47" customFormat="1" ht="12.75">
      <c r="A206" s="42" t="s">
        <v>380</v>
      </c>
      <c r="B206" s="46"/>
    </row>
    <row r="207" spans="1:2" s="47" customFormat="1" ht="12.75">
      <c r="A207" s="42" t="s">
        <v>381</v>
      </c>
      <c r="B207" s="46"/>
    </row>
    <row r="208" spans="1:2" s="47" customFormat="1" ht="12.75">
      <c r="A208" s="42" t="s">
        <v>386</v>
      </c>
      <c r="B208" s="46"/>
    </row>
    <row r="209" spans="1:2" s="47" customFormat="1" ht="12.75">
      <c r="A209" s="42" t="s">
        <v>367</v>
      </c>
      <c r="B209" s="46"/>
    </row>
    <row r="210" spans="1:2" s="47" customFormat="1" ht="12.75">
      <c r="A210" s="42" t="s">
        <v>353</v>
      </c>
      <c r="B210" s="46"/>
    </row>
    <row r="211" spans="1:2" s="47" customFormat="1" ht="12.75">
      <c r="A211" s="42" t="s">
        <v>387</v>
      </c>
      <c r="B211" s="46"/>
    </row>
    <row r="212" spans="1:2" s="47" customFormat="1" ht="12.75">
      <c r="A212" s="42" t="s">
        <v>352</v>
      </c>
      <c r="B212" s="46"/>
    </row>
    <row r="213" spans="1:2" s="47" customFormat="1" ht="12.75">
      <c r="A213" s="42" t="s">
        <v>388</v>
      </c>
      <c r="B213" s="46"/>
    </row>
    <row r="214" spans="1:2" s="47" customFormat="1" ht="12.75">
      <c r="A214" s="46"/>
      <c r="B214" s="46"/>
    </row>
    <row r="215" spans="1:2" s="47" customFormat="1" ht="12.75">
      <c r="A215" s="48" t="s">
        <v>350</v>
      </c>
      <c r="B215" s="49"/>
    </row>
    <row r="216" spans="1:2" s="47" customFormat="1" ht="12.75">
      <c r="A216" s="49"/>
      <c r="B216" s="49"/>
    </row>
    <row r="217" spans="1:2" s="47" customFormat="1" ht="12.75">
      <c r="A217" s="49"/>
      <c r="B217" s="49"/>
    </row>
    <row r="218" spans="1:2" s="47" customFormat="1" ht="12.75">
      <c r="A218" s="49"/>
      <c r="B218" s="49"/>
    </row>
    <row r="219" s="47" customFormat="1" ht="12.75"/>
    <row r="220" s="47" customFormat="1" ht="12.75"/>
    <row r="221" s="47" customFormat="1" ht="12.75"/>
    <row r="222" s="47" customFormat="1" ht="12.75"/>
    <row r="223" s="47" customFormat="1" ht="12.75"/>
    <row r="224" s="47" customFormat="1" ht="12.75"/>
    <row r="225" s="47" customFormat="1" ht="12.75"/>
    <row r="226" s="47" customFormat="1" ht="12.75"/>
    <row r="227" s="47" customFormat="1" ht="12.75"/>
    <row r="228" s="47" customFormat="1" ht="12.75"/>
    <row r="229" s="47" customFormat="1" ht="12.75"/>
    <row r="230" s="47" customFormat="1" ht="12.75"/>
    <row r="231" s="47" customFormat="1" ht="12.75"/>
    <row r="232" s="47" customFormat="1" ht="12.75"/>
    <row r="233" s="47" customFormat="1" ht="12.75"/>
    <row r="234" s="47" customFormat="1" ht="12.75"/>
    <row r="235" s="47" customFormat="1" ht="12.75"/>
    <row r="236" s="47" customFormat="1" ht="12.75"/>
    <row r="237" s="47" customFormat="1" ht="12.75"/>
    <row r="238" s="47" customFormat="1" ht="12.75"/>
    <row r="239" s="47" customFormat="1" ht="12.75"/>
    <row r="240" s="47" customFormat="1" ht="12.75"/>
    <row r="241" s="47" customFormat="1" ht="12.75"/>
    <row r="242" s="47" customFormat="1" ht="12.75"/>
    <row r="243" s="47" customFormat="1" ht="12.75"/>
    <row r="244" s="47" customFormat="1" ht="12.75"/>
    <row r="245" s="47" customFormat="1" ht="12.75"/>
    <row r="246" s="47" customFormat="1" ht="12.75"/>
    <row r="247" s="47" customFormat="1" ht="12.75"/>
    <row r="248" s="47" customFormat="1" ht="12.75"/>
    <row r="249" s="47" customFormat="1" ht="12.75"/>
    <row r="250" s="47" customFormat="1" ht="12.75"/>
    <row r="251" s="47" customFormat="1" ht="12.75"/>
    <row r="252" s="47" customFormat="1" ht="12.75"/>
    <row r="253" s="47" customFormat="1" ht="12.75"/>
    <row r="254" s="47" customFormat="1" ht="12.75"/>
    <row r="255" s="47" customFormat="1" ht="12.75"/>
    <row r="256" s="47" customFormat="1" ht="12.75"/>
    <row r="257" s="47" customFormat="1" ht="12.75"/>
    <row r="258" s="47" customFormat="1" ht="12.75"/>
    <row r="259" s="47" customFormat="1" ht="12.75"/>
    <row r="260" s="47" customFormat="1" ht="12.75"/>
    <row r="261" s="47" customFormat="1" ht="12.75"/>
    <row r="262" s="47" customFormat="1" ht="12.75"/>
    <row r="263" s="47" customFormat="1" ht="12.75"/>
    <row r="264" s="47" customFormat="1" ht="12.75"/>
    <row r="265" s="47" customFormat="1" ht="12.75"/>
    <row r="266" s="47" customFormat="1" ht="12.75"/>
    <row r="267" s="47" customFormat="1" ht="12.75"/>
    <row r="268" s="47" customFormat="1" ht="12.75"/>
    <row r="269" s="47" customFormat="1" ht="12.75"/>
    <row r="270" s="47" customFormat="1" ht="12.75"/>
    <row r="271" s="47" customFormat="1" ht="12.75"/>
    <row r="272" s="47" customFormat="1" ht="12.75"/>
    <row r="273" s="47" customFormat="1" ht="12.75"/>
    <row r="274" s="47" customFormat="1" ht="12.75"/>
    <row r="275" s="47" customFormat="1" ht="12.75"/>
    <row r="276" s="47" customFormat="1" ht="12.75"/>
    <row r="277" s="47" customFormat="1" ht="12.75"/>
    <row r="278" s="47" customFormat="1" ht="12.75"/>
    <row r="279" s="47" customFormat="1" ht="12.75"/>
    <row r="280" s="47" customFormat="1" ht="12.75"/>
    <row r="281" s="47" customFormat="1" ht="12.75"/>
    <row r="282" s="47" customFormat="1" ht="12.75"/>
    <row r="283" s="47" customFormat="1" ht="12.75"/>
    <row r="284" s="47" customFormat="1" ht="12.75"/>
    <row r="285" s="47" customFormat="1" ht="12.75"/>
    <row r="286" s="47" customFormat="1" ht="12.75"/>
    <row r="287" s="47" customFormat="1" ht="12.75"/>
    <row r="288" s="47" customFormat="1" ht="12.75"/>
    <row r="289" s="47" customFormat="1" ht="12.75"/>
    <row r="290" s="47" customFormat="1" ht="12.75"/>
    <row r="291" s="47" customFormat="1" ht="12.75"/>
    <row r="292" s="47" customFormat="1" ht="12.75"/>
    <row r="293" s="47" customFormat="1" ht="12.75"/>
    <row r="294" s="47" customFormat="1" ht="12.75"/>
    <row r="295" s="47" customFormat="1" ht="12.75"/>
    <row r="296" s="47" customFormat="1" ht="12.75"/>
    <row r="297" s="47" customFormat="1" ht="12.75"/>
    <row r="298" s="47" customFormat="1" ht="12.75"/>
    <row r="299" s="47" customFormat="1" ht="12.75"/>
    <row r="300" s="47" customFormat="1" ht="12.75"/>
    <row r="301" s="47" customFormat="1" ht="12.75"/>
    <row r="302" s="47" customFormat="1" ht="12.75"/>
    <row r="303" s="47" customFormat="1" ht="12.75"/>
    <row r="304" s="47" customFormat="1" ht="12.75"/>
    <row r="305" s="47" customFormat="1" ht="12.75"/>
    <row r="306" s="47" customFormat="1" ht="12.75"/>
    <row r="307" s="47" customFormat="1" ht="12.75"/>
    <row r="308" s="47" customFormat="1" ht="12.75"/>
    <row r="309" s="47" customFormat="1" ht="12.75"/>
    <row r="310" s="47" customFormat="1" ht="12.75"/>
    <row r="311" s="47" customFormat="1" ht="12.75"/>
    <row r="312" s="47" customFormat="1" ht="12.75"/>
    <row r="313" s="47" customFormat="1" ht="12.75"/>
    <row r="314" s="47" customFormat="1" ht="12.75"/>
    <row r="315" s="47" customFormat="1" ht="12.75"/>
    <row r="316" s="47" customFormat="1" ht="12.75"/>
    <row r="317" s="47" customFormat="1" ht="12.75"/>
    <row r="318" s="47" customFormat="1" ht="12.75"/>
    <row r="319" s="47" customFormat="1" ht="12.75"/>
    <row r="320" s="47" customFormat="1" ht="12.75"/>
    <row r="321" s="47" customFormat="1" ht="12.75"/>
    <row r="322" s="47" customFormat="1" ht="12.75"/>
    <row r="323" s="47" customFormat="1" ht="12.75"/>
    <row r="324" s="47" customFormat="1" ht="12.75"/>
    <row r="325" s="47" customFormat="1" ht="12.75"/>
    <row r="326" s="47" customFormat="1" ht="12.75"/>
    <row r="327" s="47" customFormat="1" ht="12.75"/>
    <row r="328" s="47" customFormat="1" ht="12.75"/>
    <row r="329" s="47" customFormat="1" ht="12.75"/>
    <row r="330" s="47" customFormat="1" ht="12.75"/>
    <row r="331" s="47" customFormat="1" ht="12.75"/>
    <row r="332" s="47" customFormat="1" ht="12.75"/>
    <row r="333" s="47" customFormat="1" ht="12.75"/>
    <row r="334" s="47" customFormat="1" ht="12.75"/>
    <row r="335" s="47" customFormat="1" ht="12.75"/>
    <row r="336" s="47" customFormat="1" ht="12.75"/>
    <row r="337" s="47" customFormat="1" ht="12.75"/>
    <row r="338" s="47" customFormat="1" ht="12.75"/>
    <row r="339" s="47" customFormat="1" ht="12.75"/>
    <row r="340" s="47" customFormat="1" ht="12.75"/>
    <row r="341" s="47" customFormat="1" ht="12.75"/>
    <row r="342" s="47" customFormat="1" ht="12.75"/>
    <row r="343" s="47" customFormat="1" ht="12.75"/>
    <row r="344" s="47" customFormat="1" ht="12.75"/>
    <row r="345" s="47" customFormat="1" ht="12.75"/>
    <row r="346" s="47" customFormat="1" ht="12.75"/>
    <row r="347" s="47" customFormat="1" ht="12.75"/>
    <row r="348" s="47" customFormat="1" ht="12.75"/>
    <row r="349" s="47" customFormat="1" ht="12.75"/>
    <row r="350" s="47" customFormat="1" ht="12.75"/>
    <row r="351" s="47" customFormat="1" ht="12.75"/>
    <row r="352" s="47" customFormat="1" ht="12.75"/>
    <row r="353" s="47" customFormat="1" ht="12.75"/>
    <row r="354" s="47" customFormat="1" ht="12.75"/>
    <row r="355" s="47" customFormat="1" ht="12.75"/>
    <row r="356" s="47" customFormat="1" ht="12.75"/>
    <row r="357" s="47" customFormat="1" ht="12.75"/>
    <row r="358" s="47" customFormat="1" ht="12.75"/>
    <row r="359" s="47" customFormat="1" ht="12.75"/>
    <row r="360" s="47" customFormat="1" ht="12.75"/>
    <row r="361" s="47" customFormat="1" ht="12.75"/>
    <row r="362" s="47" customFormat="1" ht="12.75"/>
    <row r="363" s="47" customFormat="1" ht="12.75"/>
    <row r="364" s="47" customFormat="1" ht="12.75"/>
    <row r="365" s="47" customFormat="1" ht="12.75"/>
    <row r="366" s="47" customFormat="1" ht="12.75"/>
    <row r="367" s="47" customFormat="1" ht="12.75"/>
    <row r="368" s="47" customFormat="1" ht="12.75"/>
    <row r="369" s="47" customFormat="1" ht="12.75"/>
    <row r="370" s="47" customFormat="1" ht="12.75"/>
    <row r="371" s="47" customFormat="1" ht="12.75"/>
    <row r="372" s="47" customFormat="1" ht="12.75"/>
    <row r="373" s="47" customFormat="1" ht="12.75"/>
    <row r="374" s="47" customFormat="1" ht="12.75"/>
    <row r="375" s="47" customFormat="1" ht="12.75"/>
    <row r="376" s="47" customFormat="1" ht="12.75"/>
    <row r="377" s="47" customFormat="1" ht="12.75"/>
    <row r="378" s="47" customFormat="1" ht="12.75"/>
    <row r="379" s="47" customFormat="1" ht="12.75"/>
    <row r="380" s="47" customFormat="1" ht="12.75"/>
    <row r="381" s="47" customFormat="1" ht="12.75"/>
    <row r="382" s="47" customFormat="1" ht="12.75"/>
    <row r="383" s="47" customFormat="1" ht="12.75"/>
    <row r="384" s="47" customFormat="1" ht="12.75"/>
    <row r="385" s="47" customFormat="1" ht="12.75"/>
    <row r="386" s="47" customFormat="1" ht="12.75"/>
    <row r="387" s="47" customFormat="1" ht="12.75"/>
    <row r="388" s="47" customFormat="1" ht="12.75"/>
    <row r="389" s="47" customFormat="1" ht="12.75"/>
    <row r="390" s="47" customFormat="1" ht="12.75"/>
    <row r="391" s="47" customFormat="1" ht="12.75"/>
    <row r="392" s="47" customFormat="1" ht="12.75"/>
    <row r="393" s="47" customFormat="1" ht="12.75"/>
    <row r="394" s="47" customFormat="1" ht="12.75"/>
    <row r="395" s="47" customFormat="1" ht="12.75"/>
    <row r="396" s="47" customFormat="1" ht="12.75"/>
    <row r="397" s="47" customFormat="1" ht="12.75"/>
    <row r="398" s="47" customFormat="1" ht="12.75"/>
    <row r="399" s="47" customFormat="1" ht="12.75"/>
    <row r="400" s="47" customFormat="1" ht="12.75"/>
    <row r="401" s="47" customFormat="1" ht="12.75"/>
    <row r="402" s="47" customFormat="1" ht="12.75"/>
  </sheetData>
  <hyperlinks>
    <hyperlink ref="J5" location="Índice!A1" display="Índice"/>
    <hyperlink ref="J187" location="Índice!A1" display="Índice"/>
  </hyperlinks>
  <printOptions/>
  <pageMargins left="0.2" right="0.2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5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6" ht="18.75" customHeight="1">
      <c r="A3" s="54" t="s">
        <v>433</v>
      </c>
      <c r="B3" s="55"/>
      <c r="C3" s="55"/>
      <c r="D3" s="55"/>
      <c r="E3" s="55"/>
      <c r="F3" s="55"/>
    </row>
    <row r="4" spans="1:6" ht="15.75" customHeight="1">
      <c r="A4" s="55"/>
      <c r="B4" s="55"/>
      <c r="C4" s="55"/>
      <c r="D4" s="55"/>
      <c r="E4" s="55"/>
      <c r="F4" s="55"/>
    </row>
    <row r="5" spans="1:6" ht="12.75" customHeight="1">
      <c r="A5" s="67" t="s">
        <v>420</v>
      </c>
      <c r="B5" s="56" t="s">
        <v>421</v>
      </c>
      <c r="C5" s="56" t="s">
        <v>397</v>
      </c>
      <c r="D5" s="56" t="s">
        <v>398</v>
      </c>
      <c r="F5" s="88" t="s">
        <v>389</v>
      </c>
    </row>
    <row r="6" spans="1:6" ht="12.75" customHeight="1">
      <c r="A6" s="68" t="s">
        <v>419</v>
      </c>
      <c r="B6" s="57"/>
      <c r="C6" s="57" t="s">
        <v>399</v>
      </c>
      <c r="D6" s="57" t="s">
        <v>422</v>
      </c>
      <c r="F6" s="55"/>
    </row>
    <row r="7" spans="1:6" ht="12.75" customHeight="1">
      <c r="A7" s="55"/>
      <c r="B7" s="55"/>
      <c r="C7" s="55"/>
      <c r="D7" s="55"/>
      <c r="F7" s="55"/>
    </row>
    <row r="8" spans="1:6" ht="12.75" customHeight="1">
      <c r="A8" s="92" t="s">
        <v>400</v>
      </c>
      <c r="B8" s="60" t="s">
        <v>401</v>
      </c>
      <c r="C8" s="60">
        <f>SUM(C9:C26)</f>
        <v>2310</v>
      </c>
      <c r="D8" s="60">
        <f>SUM(D9:D26)</f>
        <v>11028</v>
      </c>
      <c r="F8" s="55"/>
    </row>
    <row r="9" spans="1:6" ht="12.75" customHeight="1">
      <c r="A9" s="60"/>
      <c r="B9" s="60" t="s">
        <v>402</v>
      </c>
      <c r="C9" s="60">
        <v>86</v>
      </c>
      <c r="D9" s="60">
        <v>432</v>
      </c>
      <c r="F9" s="55"/>
    </row>
    <row r="10" spans="1:6" ht="12.75" customHeight="1">
      <c r="A10" s="60"/>
      <c r="B10" s="60" t="s">
        <v>403</v>
      </c>
      <c r="C10" s="60">
        <v>62</v>
      </c>
      <c r="D10" s="60">
        <v>288</v>
      </c>
      <c r="F10" s="55"/>
    </row>
    <row r="11" spans="1:6" ht="12.75" customHeight="1">
      <c r="A11" s="60"/>
      <c r="B11" s="60" t="s">
        <v>404</v>
      </c>
      <c r="C11" s="60">
        <v>130</v>
      </c>
      <c r="D11" s="60">
        <v>234</v>
      </c>
      <c r="F11" s="55"/>
    </row>
    <row r="12" spans="1:6" ht="12.75" customHeight="1">
      <c r="A12" s="60"/>
      <c r="B12" s="60" t="s">
        <v>405</v>
      </c>
      <c r="C12" s="60">
        <v>200</v>
      </c>
      <c r="D12" s="60">
        <v>1008</v>
      </c>
      <c r="F12" s="55"/>
    </row>
    <row r="13" spans="1:6" ht="12.75" customHeight="1">
      <c r="A13" s="60"/>
      <c r="B13" s="60" t="s">
        <v>406</v>
      </c>
      <c r="C13" s="60">
        <v>32</v>
      </c>
      <c r="D13" s="60">
        <v>149</v>
      </c>
      <c r="F13" s="55"/>
    </row>
    <row r="14" spans="1:6" ht="12.75" customHeight="1">
      <c r="A14" s="60"/>
      <c r="B14" s="60" t="s">
        <v>407</v>
      </c>
      <c r="C14" s="60">
        <v>51</v>
      </c>
      <c r="D14" s="60">
        <v>234</v>
      </c>
      <c r="F14" s="55"/>
    </row>
    <row r="15" spans="1:6" ht="12.75" customHeight="1">
      <c r="A15" s="60"/>
      <c r="B15" s="60" t="s">
        <v>408</v>
      </c>
      <c r="C15" s="60">
        <v>133</v>
      </c>
      <c r="D15" s="60">
        <v>612</v>
      </c>
      <c r="F15" s="55"/>
    </row>
    <row r="16" spans="1:6" ht="12.75" customHeight="1">
      <c r="A16" s="60"/>
      <c r="B16" s="60" t="s">
        <v>409</v>
      </c>
      <c r="C16" s="60">
        <v>104</v>
      </c>
      <c r="D16" s="60">
        <v>486</v>
      </c>
      <c r="F16" s="55"/>
    </row>
    <row r="17" spans="1:6" ht="12.75" customHeight="1">
      <c r="A17" s="60"/>
      <c r="B17" s="60" t="s">
        <v>410</v>
      </c>
      <c r="C17" s="60">
        <v>7</v>
      </c>
      <c r="D17" s="60">
        <v>32</v>
      </c>
      <c r="F17" s="55"/>
    </row>
    <row r="18" spans="1:6" ht="12.75" customHeight="1">
      <c r="A18" s="60"/>
      <c r="B18" s="60" t="s">
        <v>411</v>
      </c>
      <c r="C18" s="60">
        <v>191</v>
      </c>
      <c r="D18" s="60">
        <v>864</v>
      </c>
      <c r="F18" s="55"/>
    </row>
    <row r="19" spans="1:6" ht="12.75" customHeight="1">
      <c r="A19" s="60"/>
      <c r="B19" s="60" t="s">
        <v>412</v>
      </c>
      <c r="C19" s="60">
        <v>41</v>
      </c>
      <c r="D19" s="60">
        <v>194</v>
      </c>
      <c r="F19" s="55"/>
    </row>
    <row r="20" spans="1:6" ht="12.75" customHeight="1">
      <c r="A20" s="60"/>
      <c r="B20" s="92" t="s">
        <v>400</v>
      </c>
      <c r="C20" s="92">
        <v>747</v>
      </c>
      <c r="D20" s="92">
        <v>4226</v>
      </c>
      <c r="F20" s="55"/>
    </row>
    <row r="21" spans="1:6" ht="12.75" customHeight="1">
      <c r="A21" s="60"/>
      <c r="B21" s="60" t="s">
        <v>413</v>
      </c>
      <c r="C21" s="60">
        <v>78</v>
      </c>
      <c r="D21" s="60">
        <v>369</v>
      </c>
      <c r="F21" s="55"/>
    </row>
    <row r="22" spans="1:6" ht="12.75" customHeight="1">
      <c r="A22" s="60"/>
      <c r="B22" s="60" t="s">
        <v>434</v>
      </c>
      <c r="C22" s="60">
        <v>8</v>
      </c>
      <c r="D22" s="93" t="s">
        <v>349</v>
      </c>
      <c r="F22" s="55"/>
    </row>
    <row r="23" spans="1:6" ht="12.75" customHeight="1">
      <c r="A23" s="60"/>
      <c r="B23" s="60" t="s">
        <v>414</v>
      </c>
      <c r="C23" s="60">
        <v>138</v>
      </c>
      <c r="D23" s="60">
        <v>653</v>
      </c>
      <c r="F23" s="55"/>
    </row>
    <row r="24" spans="1:6" ht="12.75" customHeight="1">
      <c r="A24" s="60"/>
      <c r="B24" s="94" t="s">
        <v>415</v>
      </c>
      <c r="C24" s="94">
        <v>79</v>
      </c>
      <c r="D24" s="94">
        <v>378</v>
      </c>
      <c r="F24" s="55"/>
    </row>
    <row r="25" spans="1:6" ht="12.75" customHeight="1">
      <c r="A25" s="60"/>
      <c r="B25" s="60" t="s">
        <v>416</v>
      </c>
      <c r="C25" s="60">
        <v>179</v>
      </c>
      <c r="D25" s="94">
        <v>869</v>
      </c>
      <c r="F25" s="55"/>
    </row>
    <row r="26" spans="1:6" ht="12.75" customHeight="1">
      <c r="A26" s="60"/>
      <c r="B26" s="96" t="s">
        <v>435</v>
      </c>
      <c r="C26" s="96">
        <v>44</v>
      </c>
      <c r="D26" s="97" t="s">
        <v>349</v>
      </c>
      <c r="F26" s="55"/>
    </row>
    <row r="27" spans="1:6" ht="12.75" customHeight="1">
      <c r="A27" s="98"/>
      <c r="B27" s="98"/>
      <c r="C27" s="98"/>
      <c r="D27" s="98"/>
      <c r="F27" s="55"/>
    </row>
    <row r="28" spans="1:6" ht="12.75" customHeight="1">
      <c r="A28" s="60"/>
      <c r="B28" s="96"/>
      <c r="C28" s="96"/>
      <c r="D28" s="97"/>
      <c r="E28" s="60"/>
      <c r="F28" s="55"/>
    </row>
    <row r="29" spans="1:6" ht="12.75" customHeight="1">
      <c r="A29" s="63" t="s">
        <v>436</v>
      </c>
      <c r="C29" s="64"/>
      <c r="D29" s="64"/>
      <c r="E29" s="62"/>
      <c r="F29" s="65"/>
    </row>
    <row r="30" spans="1:6" ht="12.75" customHeight="1">
      <c r="A30" s="63" t="s">
        <v>437</v>
      </c>
      <c r="C30" s="64"/>
      <c r="D30" s="64"/>
      <c r="E30" s="62"/>
      <c r="F30" s="65"/>
    </row>
    <row r="31" spans="1:7" ht="22.5" customHeight="1">
      <c r="A31" s="105" t="s">
        <v>424</v>
      </c>
      <c r="B31" s="106"/>
      <c r="C31" s="106"/>
      <c r="D31" s="106"/>
      <c r="E31" s="106"/>
      <c r="F31" s="106"/>
      <c r="G31" s="106"/>
    </row>
    <row r="32" spans="1:6" ht="12.75" customHeight="1">
      <c r="A32" s="65"/>
      <c r="B32" s="65"/>
      <c r="C32" s="65"/>
      <c r="D32" s="65"/>
      <c r="E32" s="65"/>
      <c r="F32" s="65"/>
    </row>
    <row r="33" spans="1:6" ht="12.75" customHeight="1">
      <c r="A33" s="66" t="s">
        <v>350</v>
      </c>
      <c r="C33" s="65"/>
      <c r="D33" s="65"/>
      <c r="E33" s="65"/>
      <c r="F33" s="65"/>
    </row>
    <row r="34" spans="1:6" ht="12.75" customHeight="1">
      <c r="A34" s="66" t="s">
        <v>417</v>
      </c>
      <c r="C34" s="65"/>
      <c r="D34" s="65"/>
      <c r="E34" s="65"/>
      <c r="F34" s="65"/>
    </row>
    <row r="35" spans="1:6" ht="12.75" customHeight="1">
      <c r="A35" s="66" t="s">
        <v>418</v>
      </c>
      <c r="C35" s="65"/>
      <c r="D35" s="65"/>
      <c r="E35" s="65"/>
      <c r="F35" s="65"/>
    </row>
  </sheetData>
  <mergeCells count="1">
    <mergeCell ref="A31:G31"/>
  </mergeCells>
  <hyperlinks>
    <hyperlink ref="F5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5" ht="18.75" customHeight="1">
      <c r="A3" s="54" t="s">
        <v>438</v>
      </c>
      <c r="B3" s="55"/>
      <c r="C3" s="55"/>
      <c r="D3" s="55"/>
      <c r="E3" s="55"/>
    </row>
    <row r="4" spans="1:5" ht="15.75" customHeight="1">
      <c r="A4" s="55"/>
      <c r="B4" s="55"/>
      <c r="C4" s="55"/>
      <c r="D4" s="55"/>
      <c r="E4" s="55"/>
    </row>
    <row r="5" spans="1:6" ht="12.75" customHeight="1">
      <c r="A5" s="67" t="s">
        <v>420</v>
      </c>
      <c r="B5" s="56" t="s">
        <v>426</v>
      </c>
      <c r="C5" s="56" t="s">
        <v>397</v>
      </c>
      <c r="D5" s="56" t="s">
        <v>398</v>
      </c>
      <c r="E5" s="55"/>
      <c r="F5" s="88" t="s">
        <v>389</v>
      </c>
    </row>
    <row r="6" spans="1:5" ht="12.75" customHeight="1">
      <c r="A6" s="68" t="s">
        <v>419</v>
      </c>
      <c r="B6" s="57"/>
      <c r="C6" s="57" t="s">
        <v>399</v>
      </c>
      <c r="D6" s="57" t="s">
        <v>428</v>
      </c>
      <c r="E6" s="55"/>
    </row>
    <row r="7" spans="1:5" ht="12.75" customHeight="1">
      <c r="A7" s="55"/>
      <c r="B7" s="55"/>
      <c r="C7" s="55"/>
      <c r="D7" s="55"/>
      <c r="E7" s="55"/>
    </row>
    <row r="8" spans="1:5" ht="12.75" customHeight="1">
      <c r="A8" s="92" t="s">
        <v>400</v>
      </c>
      <c r="B8" s="92" t="s">
        <v>401</v>
      </c>
      <c r="C8" s="92">
        <f>SUM(C9:C26)</f>
        <v>10642</v>
      </c>
      <c r="D8" s="92">
        <f>SUM(D9:D26)</f>
        <v>61073</v>
      </c>
      <c r="E8" s="55"/>
    </row>
    <row r="9" spans="1:5" ht="12.75" customHeight="1">
      <c r="A9" s="92"/>
      <c r="B9" s="92" t="s">
        <v>402</v>
      </c>
      <c r="C9" s="92">
        <v>121</v>
      </c>
      <c r="D9" s="92">
        <v>545</v>
      </c>
      <c r="E9" s="55"/>
    </row>
    <row r="10" spans="1:5" ht="12.75" customHeight="1">
      <c r="A10" s="92"/>
      <c r="B10" s="92" t="s">
        <v>403</v>
      </c>
      <c r="C10" s="92">
        <v>71</v>
      </c>
      <c r="D10" s="92">
        <v>320</v>
      </c>
      <c r="E10" s="55"/>
    </row>
    <row r="11" spans="1:5" ht="12.75" customHeight="1">
      <c r="A11" s="92"/>
      <c r="B11" s="92" t="s">
        <v>404</v>
      </c>
      <c r="C11" s="92">
        <v>170</v>
      </c>
      <c r="D11" s="92">
        <v>765</v>
      </c>
      <c r="E11" s="55"/>
    </row>
    <row r="12" spans="1:5" ht="12.75" customHeight="1">
      <c r="A12" s="92"/>
      <c r="B12" s="92" t="s">
        <v>405</v>
      </c>
      <c r="C12" s="92">
        <v>412</v>
      </c>
      <c r="D12" s="92">
        <v>1854</v>
      </c>
      <c r="E12" s="55"/>
    </row>
    <row r="13" spans="1:5" ht="12.75" customHeight="1">
      <c r="A13" s="92"/>
      <c r="B13" s="92" t="s">
        <v>406</v>
      </c>
      <c r="C13" s="92">
        <v>70</v>
      </c>
      <c r="D13" s="92">
        <v>315</v>
      </c>
      <c r="E13" s="55"/>
    </row>
    <row r="14" spans="1:5" ht="12.75" customHeight="1">
      <c r="A14" s="92"/>
      <c r="B14" s="92" t="s">
        <v>407</v>
      </c>
      <c r="C14" s="92">
        <v>99</v>
      </c>
      <c r="D14" s="92">
        <v>446</v>
      </c>
      <c r="E14" s="55"/>
    </row>
    <row r="15" spans="1:5" ht="12.75" customHeight="1">
      <c r="A15" s="92"/>
      <c r="B15" s="92" t="s">
        <v>408</v>
      </c>
      <c r="C15" s="92">
        <v>273</v>
      </c>
      <c r="D15" s="92">
        <v>1229</v>
      </c>
      <c r="E15" s="55"/>
    </row>
    <row r="16" spans="1:5" ht="12.75" customHeight="1">
      <c r="A16" s="92"/>
      <c r="B16" s="92" t="s">
        <v>409</v>
      </c>
      <c r="C16" s="92">
        <v>219</v>
      </c>
      <c r="D16" s="92">
        <v>986</v>
      </c>
      <c r="E16" s="55"/>
    </row>
    <row r="17" spans="1:5" ht="12.75" customHeight="1">
      <c r="A17" s="92"/>
      <c r="B17" s="92" t="s">
        <v>410</v>
      </c>
      <c r="C17" s="92">
        <v>13</v>
      </c>
      <c r="D17" s="92">
        <v>59</v>
      </c>
      <c r="E17" s="55"/>
    </row>
    <row r="18" spans="1:5" ht="12.75" customHeight="1">
      <c r="A18" s="92"/>
      <c r="B18" s="92" t="s">
        <v>411</v>
      </c>
      <c r="C18" s="92">
        <v>328</v>
      </c>
      <c r="D18" s="92">
        <v>1476</v>
      </c>
      <c r="E18" s="55"/>
    </row>
    <row r="19" spans="1:5" ht="12.75" customHeight="1">
      <c r="A19" s="92"/>
      <c r="B19" s="92" t="s">
        <v>412</v>
      </c>
      <c r="C19" s="92">
        <v>102</v>
      </c>
      <c r="D19" s="92">
        <v>459</v>
      </c>
      <c r="E19" s="55"/>
    </row>
    <row r="20" spans="1:5" ht="12.75" customHeight="1">
      <c r="A20" s="92"/>
      <c r="B20" s="92" t="s">
        <v>400</v>
      </c>
      <c r="C20" s="92">
        <v>7500</v>
      </c>
      <c r="D20" s="92">
        <v>47025</v>
      </c>
      <c r="E20" s="55"/>
    </row>
    <row r="21" spans="1:5" ht="12.75" customHeight="1">
      <c r="A21" s="92"/>
      <c r="B21" s="92" t="s">
        <v>413</v>
      </c>
      <c r="C21" s="92">
        <v>84</v>
      </c>
      <c r="D21" s="92">
        <v>378</v>
      </c>
      <c r="E21" s="55"/>
    </row>
    <row r="22" spans="1:5" ht="12.75" customHeight="1">
      <c r="A22" s="92"/>
      <c r="B22" s="92" t="s">
        <v>434</v>
      </c>
      <c r="C22" s="100" t="s">
        <v>349</v>
      </c>
      <c r="D22" s="100" t="s">
        <v>349</v>
      </c>
      <c r="E22" s="55"/>
    </row>
    <row r="23" spans="1:5" ht="12.75" customHeight="1">
      <c r="A23" s="60"/>
      <c r="B23" s="60" t="s">
        <v>414</v>
      </c>
      <c r="C23" s="60">
        <v>526</v>
      </c>
      <c r="D23" s="60">
        <v>2367</v>
      </c>
      <c r="E23" s="55"/>
    </row>
    <row r="24" spans="1:5" ht="12.75" customHeight="1">
      <c r="A24" s="60"/>
      <c r="B24" s="94" t="s">
        <v>415</v>
      </c>
      <c r="C24" s="94">
        <v>302</v>
      </c>
      <c r="D24" s="94">
        <v>1359</v>
      </c>
      <c r="E24" s="55"/>
    </row>
    <row r="25" spans="1:5" ht="12.75" customHeight="1">
      <c r="A25" s="60"/>
      <c r="B25" s="60" t="s">
        <v>416</v>
      </c>
      <c r="C25" s="60">
        <v>331</v>
      </c>
      <c r="D25" s="60">
        <v>1490</v>
      </c>
      <c r="E25" s="55"/>
    </row>
    <row r="26" spans="1:5" ht="12.75" customHeight="1">
      <c r="A26" s="60"/>
      <c r="B26" s="94" t="s">
        <v>423</v>
      </c>
      <c r="C26" s="94">
        <v>21</v>
      </c>
      <c r="D26" s="99" t="s">
        <v>349</v>
      </c>
      <c r="E26" s="55"/>
    </row>
    <row r="27" spans="1:5" ht="12.75" customHeight="1">
      <c r="A27" s="95"/>
      <c r="B27" s="101"/>
      <c r="C27" s="101"/>
      <c r="D27" s="102"/>
      <c r="E27" s="55"/>
    </row>
    <row r="28" spans="1:5" ht="12.75" customHeight="1">
      <c r="A28" s="55"/>
      <c r="B28" s="55"/>
      <c r="C28" s="55"/>
      <c r="D28" s="60"/>
      <c r="E28" s="55"/>
    </row>
    <row r="29" spans="1:5" ht="12.75" customHeight="1">
      <c r="A29" s="69" t="s">
        <v>439</v>
      </c>
      <c r="B29" s="69"/>
      <c r="C29" s="69"/>
      <c r="D29" s="69"/>
      <c r="E29" s="69"/>
    </row>
    <row r="30" spans="1:7" ht="18.75" customHeight="1">
      <c r="A30" s="105" t="s">
        <v>430</v>
      </c>
      <c r="B30" s="105"/>
      <c r="C30" s="105"/>
      <c r="D30" s="106"/>
      <c r="E30" s="106"/>
      <c r="F30" s="106"/>
      <c r="G30" s="106"/>
    </row>
    <row r="31" spans="1:5" ht="12.75" customHeight="1">
      <c r="A31" s="65"/>
      <c r="B31" s="65"/>
      <c r="C31" s="65"/>
      <c r="D31" s="65"/>
      <c r="E31" s="65"/>
    </row>
    <row r="32" spans="1:5" ht="12.75" customHeight="1">
      <c r="A32" s="66" t="s">
        <v>350</v>
      </c>
      <c r="B32" s="65"/>
      <c r="C32" s="65"/>
      <c r="D32" s="65"/>
      <c r="E32" s="65"/>
    </row>
    <row r="33" spans="1:5" ht="12.75" customHeight="1">
      <c r="A33" s="66" t="s">
        <v>417</v>
      </c>
      <c r="B33" s="65"/>
      <c r="C33" s="65"/>
      <c r="D33" s="65"/>
      <c r="E33" s="65"/>
    </row>
    <row r="34" spans="1:5" ht="12.75" customHeight="1">
      <c r="A34" s="66" t="s">
        <v>425</v>
      </c>
      <c r="B34" s="65"/>
      <c r="C34" s="65"/>
      <c r="D34" s="65"/>
      <c r="E34" s="65"/>
    </row>
    <row r="35" ht="12.75" customHeight="1"/>
  </sheetData>
  <mergeCells count="1">
    <mergeCell ref="A30:G30"/>
  </mergeCells>
  <hyperlinks>
    <hyperlink ref="F5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4" ht="18.75" customHeight="1">
      <c r="A3" s="54" t="s">
        <v>427</v>
      </c>
      <c r="B3" s="55"/>
      <c r="C3" s="55"/>
      <c r="D3" s="55"/>
    </row>
    <row r="4" spans="1:4" ht="15.75" customHeight="1">
      <c r="A4" s="55"/>
      <c r="B4" s="55"/>
      <c r="C4" s="55"/>
      <c r="D4" s="55"/>
    </row>
    <row r="5" spans="1:5" ht="12.75" customHeight="1">
      <c r="A5" s="67" t="s">
        <v>420</v>
      </c>
      <c r="B5" s="56" t="s">
        <v>431</v>
      </c>
      <c r="C5" s="56" t="s">
        <v>398</v>
      </c>
      <c r="D5" s="55"/>
      <c r="E5" s="88" t="s">
        <v>389</v>
      </c>
    </row>
    <row r="6" spans="1:4" ht="12.75" customHeight="1">
      <c r="A6" s="68" t="s">
        <v>419</v>
      </c>
      <c r="B6" s="57"/>
      <c r="C6" s="57" t="s">
        <v>428</v>
      </c>
      <c r="D6" s="55"/>
    </row>
    <row r="7" spans="1:4" ht="12.75" customHeight="1">
      <c r="A7" s="55"/>
      <c r="B7" s="55"/>
      <c r="C7" s="55"/>
      <c r="D7" s="55"/>
    </row>
    <row r="8" spans="1:4" ht="12.75" customHeight="1">
      <c r="A8" s="92" t="s">
        <v>400</v>
      </c>
      <c r="B8" s="92" t="s">
        <v>401</v>
      </c>
      <c r="C8" s="92">
        <f>SUM(C9:C24)</f>
        <v>131349</v>
      </c>
      <c r="D8" s="55"/>
    </row>
    <row r="9" spans="1:4" ht="12.75" customHeight="1">
      <c r="A9" s="92"/>
      <c r="B9" s="92" t="s">
        <v>402</v>
      </c>
      <c r="C9" s="92">
        <v>113</v>
      </c>
      <c r="D9" s="55"/>
    </row>
    <row r="10" spans="1:4" ht="12.75" customHeight="1">
      <c r="A10" s="92"/>
      <c r="B10" s="92" t="s">
        <v>403</v>
      </c>
      <c r="C10" s="92">
        <v>81</v>
      </c>
      <c r="D10" s="55"/>
    </row>
    <row r="11" spans="1:4" ht="12.75" customHeight="1">
      <c r="A11" s="92"/>
      <c r="B11" s="92" t="s">
        <v>404</v>
      </c>
      <c r="C11" s="92">
        <v>176</v>
      </c>
      <c r="D11" s="55"/>
    </row>
    <row r="12" spans="1:4" ht="12.75" customHeight="1">
      <c r="A12" s="92"/>
      <c r="B12" s="92" t="s">
        <v>405</v>
      </c>
      <c r="C12" s="92">
        <v>1220</v>
      </c>
      <c r="D12" s="55"/>
    </row>
    <row r="13" spans="1:4" ht="12.75" customHeight="1">
      <c r="A13" s="92"/>
      <c r="B13" s="92" t="s">
        <v>406</v>
      </c>
      <c r="C13" s="92">
        <v>81</v>
      </c>
      <c r="D13" s="55"/>
    </row>
    <row r="14" spans="1:4" ht="12.75" customHeight="1">
      <c r="A14" s="92"/>
      <c r="B14" s="92" t="s">
        <v>407</v>
      </c>
      <c r="C14" s="92">
        <v>153</v>
      </c>
      <c r="D14" s="55"/>
    </row>
    <row r="15" spans="1:4" ht="12.75" customHeight="1">
      <c r="A15" s="92"/>
      <c r="B15" s="92" t="s">
        <v>408</v>
      </c>
      <c r="C15" s="92">
        <v>743</v>
      </c>
      <c r="D15" s="55"/>
    </row>
    <row r="16" spans="1:4" ht="12.75" customHeight="1">
      <c r="A16" s="92"/>
      <c r="B16" s="92" t="s">
        <v>409</v>
      </c>
      <c r="C16" s="92">
        <v>990</v>
      </c>
      <c r="D16" s="55"/>
    </row>
    <row r="17" spans="1:4" ht="12.75" customHeight="1">
      <c r="A17" s="92"/>
      <c r="B17" s="92" t="s">
        <v>410</v>
      </c>
      <c r="C17" s="92">
        <v>54</v>
      </c>
      <c r="D17" s="55"/>
    </row>
    <row r="18" spans="1:4" ht="12.75" customHeight="1">
      <c r="A18" s="92"/>
      <c r="B18" s="92" t="s">
        <v>411</v>
      </c>
      <c r="C18" s="92">
        <v>1427</v>
      </c>
      <c r="D18" s="55"/>
    </row>
    <row r="19" spans="1:4" ht="12.75" customHeight="1">
      <c r="A19" s="92"/>
      <c r="B19" s="92" t="s">
        <v>412</v>
      </c>
      <c r="C19" s="92">
        <v>279</v>
      </c>
      <c r="D19" s="55"/>
    </row>
    <row r="20" spans="1:4" ht="12.75" customHeight="1">
      <c r="A20" s="92"/>
      <c r="B20" s="92" t="s">
        <v>400</v>
      </c>
      <c r="C20" s="92">
        <v>121500</v>
      </c>
      <c r="D20" s="55"/>
    </row>
    <row r="21" spans="1:4" ht="12.75" customHeight="1">
      <c r="A21" s="92"/>
      <c r="B21" s="92" t="s">
        <v>413</v>
      </c>
      <c r="C21" s="92">
        <v>252</v>
      </c>
      <c r="D21" s="55"/>
    </row>
    <row r="22" spans="1:4" ht="12.75" customHeight="1">
      <c r="A22" s="60"/>
      <c r="B22" s="60" t="s">
        <v>414</v>
      </c>
      <c r="C22" s="60">
        <v>2331</v>
      </c>
      <c r="D22" s="55"/>
    </row>
    <row r="23" spans="1:4" ht="12.75" customHeight="1">
      <c r="A23" s="60"/>
      <c r="B23" s="94" t="s">
        <v>415</v>
      </c>
      <c r="C23" s="94">
        <v>1215</v>
      </c>
      <c r="D23" s="55"/>
    </row>
    <row r="24" spans="1:4" ht="12.75" customHeight="1">
      <c r="A24" s="60"/>
      <c r="B24" s="60" t="s">
        <v>416</v>
      </c>
      <c r="C24" s="60">
        <v>734</v>
      </c>
      <c r="D24" s="55"/>
    </row>
    <row r="25" spans="1:4" ht="12.75" customHeight="1">
      <c r="A25" s="95"/>
      <c r="B25" s="95"/>
      <c r="C25" s="95"/>
      <c r="D25" s="55"/>
    </row>
    <row r="26" spans="1:4" ht="12.75" customHeight="1">
      <c r="A26" s="55"/>
      <c r="B26" s="55"/>
      <c r="C26" s="55"/>
      <c r="D26" s="60"/>
    </row>
    <row r="27" spans="1:4" ht="12.75" customHeight="1">
      <c r="A27" s="63" t="s">
        <v>429</v>
      </c>
      <c r="B27" s="64"/>
      <c r="C27" s="64"/>
      <c r="D27" s="62"/>
    </row>
    <row r="28" spans="1:7" ht="20.25" customHeight="1">
      <c r="A28" s="105" t="s">
        <v>430</v>
      </c>
      <c r="B28" s="105"/>
      <c r="C28" s="105"/>
      <c r="D28" s="106"/>
      <c r="E28" s="106"/>
      <c r="F28" s="106"/>
      <c r="G28" s="106"/>
    </row>
    <row r="29" spans="1:4" ht="12.75" customHeight="1">
      <c r="A29" s="65"/>
      <c r="B29" s="65"/>
      <c r="C29" s="65"/>
      <c r="D29" s="65"/>
    </row>
    <row r="30" spans="1:4" ht="12.75" customHeight="1">
      <c r="A30" s="66" t="s">
        <v>350</v>
      </c>
      <c r="B30" s="65"/>
      <c r="C30" s="65"/>
      <c r="D30" s="65"/>
    </row>
    <row r="31" spans="1:4" ht="12.75" customHeight="1">
      <c r="A31" s="66" t="s">
        <v>417</v>
      </c>
      <c r="B31" s="62"/>
      <c r="C31" s="62"/>
      <c r="D31" s="65"/>
    </row>
    <row r="32" ht="12.75" customHeight="1"/>
    <row r="33" ht="12.75" customHeight="1"/>
    <row r="34" ht="12.75" customHeight="1"/>
    <row r="35" ht="12.75" customHeight="1"/>
    <row r="36" ht="12.75" customHeight="1"/>
  </sheetData>
  <mergeCells count="1">
    <mergeCell ref="A28:G28"/>
  </mergeCells>
  <hyperlinks>
    <hyperlink ref="E5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4" ht="18.75" customHeight="1">
      <c r="A3" s="54" t="s">
        <v>440</v>
      </c>
      <c r="B3" s="55"/>
      <c r="C3" s="55"/>
      <c r="D3" s="55"/>
    </row>
    <row r="4" spans="1:4" ht="15.75" customHeight="1">
      <c r="A4" s="55"/>
      <c r="B4" s="55"/>
      <c r="C4" s="55"/>
      <c r="D4" s="55"/>
    </row>
    <row r="5" spans="1:6" ht="12.75" customHeight="1">
      <c r="A5" s="67" t="s">
        <v>420</v>
      </c>
      <c r="B5" s="56" t="s">
        <v>488</v>
      </c>
      <c r="C5" s="56" t="s">
        <v>397</v>
      </c>
      <c r="D5" s="56" t="s">
        <v>398</v>
      </c>
      <c r="F5" s="88" t="s">
        <v>389</v>
      </c>
    </row>
    <row r="6" spans="1:4" ht="12.75" customHeight="1">
      <c r="A6" s="68" t="s">
        <v>419</v>
      </c>
      <c r="B6" s="57"/>
      <c r="C6" s="57" t="s">
        <v>399</v>
      </c>
      <c r="D6" s="57" t="s">
        <v>442</v>
      </c>
    </row>
    <row r="7" spans="1:4" ht="12.75" customHeight="1">
      <c r="A7" s="55"/>
      <c r="B7" s="55"/>
      <c r="C7" s="55"/>
      <c r="D7" s="55"/>
    </row>
    <row r="8" spans="1:4" ht="12.75" customHeight="1">
      <c r="A8" s="92" t="s">
        <v>400</v>
      </c>
      <c r="B8" s="92" t="s">
        <v>401</v>
      </c>
      <c r="C8" s="92">
        <f>SUM(C9:C24)</f>
        <v>25603.5</v>
      </c>
      <c r="D8" s="92">
        <f>SUM(D9:D24)</f>
        <v>116822</v>
      </c>
    </row>
    <row r="9" spans="1:4" ht="12.75" customHeight="1">
      <c r="A9" s="92"/>
      <c r="B9" s="92" t="s">
        <v>402</v>
      </c>
      <c r="C9" s="92">
        <v>8</v>
      </c>
      <c r="D9" s="92">
        <v>36</v>
      </c>
    </row>
    <row r="10" spans="1:4" ht="12.75" customHeight="1">
      <c r="A10" s="92"/>
      <c r="B10" s="92" t="s">
        <v>403</v>
      </c>
      <c r="C10" s="92">
        <v>6</v>
      </c>
      <c r="D10" s="92">
        <v>27</v>
      </c>
    </row>
    <row r="11" spans="1:4" ht="12.75" customHeight="1">
      <c r="A11" s="92"/>
      <c r="B11" s="92" t="s">
        <v>404</v>
      </c>
      <c r="C11" s="92">
        <v>36</v>
      </c>
      <c r="D11" s="92">
        <v>162</v>
      </c>
    </row>
    <row r="12" spans="1:4" ht="12.75" customHeight="1">
      <c r="A12" s="92"/>
      <c r="B12" s="92" t="s">
        <v>405</v>
      </c>
      <c r="C12" s="92">
        <v>125</v>
      </c>
      <c r="D12" s="92">
        <v>563</v>
      </c>
    </row>
    <row r="13" spans="1:4" ht="12.75" customHeight="1">
      <c r="A13" s="92"/>
      <c r="B13" s="92" t="s">
        <v>406</v>
      </c>
      <c r="C13" s="92">
        <v>14</v>
      </c>
      <c r="D13" s="92">
        <v>63</v>
      </c>
    </row>
    <row r="14" spans="1:4" ht="12.75" customHeight="1">
      <c r="A14" s="92"/>
      <c r="B14" s="92" t="s">
        <v>407</v>
      </c>
      <c r="C14" s="92">
        <v>13</v>
      </c>
      <c r="D14" s="92">
        <v>59</v>
      </c>
    </row>
    <row r="15" spans="1:4" ht="12.75" customHeight="1">
      <c r="A15" s="92"/>
      <c r="B15" s="92" t="s">
        <v>408</v>
      </c>
      <c r="C15" s="92">
        <v>206</v>
      </c>
      <c r="D15" s="92">
        <v>927</v>
      </c>
    </row>
    <row r="16" spans="1:4" ht="12.75" customHeight="1">
      <c r="A16" s="92"/>
      <c r="B16" s="92" t="s">
        <v>409</v>
      </c>
      <c r="C16" s="92">
        <v>130</v>
      </c>
      <c r="D16" s="92">
        <v>891</v>
      </c>
    </row>
    <row r="17" spans="1:4" ht="12.75" customHeight="1">
      <c r="A17" s="92"/>
      <c r="B17" s="92" t="s">
        <v>410</v>
      </c>
      <c r="C17" s="92">
        <v>12</v>
      </c>
      <c r="D17" s="92">
        <v>54</v>
      </c>
    </row>
    <row r="18" spans="1:4" ht="12.75" customHeight="1">
      <c r="A18" s="92"/>
      <c r="B18" s="92" t="s">
        <v>411</v>
      </c>
      <c r="C18" s="92">
        <v>186</v>
      </c>
      <c r="D18" s="92">
        <v>837</v>
      </c>
    </row>
    <row r="19" spans="1:4" ht="12.75" customHeight="1">
      <c r="A19" s="92"/>
      <c r="B19" s="92" t="s">
        <v>412</v>
      </c>
      <c r="C19" s="92">
        <v>54</v>
      </c>
      <c r="D19" s="92">
        <v>243</v>
      </c>
    </row>
    <row r="20" spans="1:4" ht="12.75" customHeight="1">
      <c r="A20" s="92"/>
      <c r="B20" s="92" t="s">
        <v>400</v>
      </c>
      <c r="C20" s="92">
        <v>24344</v>
      </c>
      <c r="D20" s="92">
        <v>110845</v>
      </c>
    </row>
    <row r="21" spans="1:4" ht="12.75" customHeight="1">
      <c r="A21" s="92"/>
      <c r="B21" s="92" t="s">
        <v>413</v>
      </c>
      <c r="C21" s="92">
        <v>14</v>
      </c>
      <c r="D21" s="92">
        <v>63</v>
      </c>
    </row>
    <row r="22" spans="1:4" ht="12.75" customHeight="1">
      <c r="A22" s="92"/>
      <c r="B22" s="92" t="s">
        <v>414</v>
      </c>
      <c r="C22" s="92">
        <v>230</v>
      </c>
      <c r="D22" s="92">
        <v>1035</v>
      </c>
    </row>
    <row r="23" spans="1:4" ht="12.75" customHeight="1">
      <c r="A23" s="60"/>
      <c r="B23" s="94" t="s">
        <v>415</v>
      </c>
      <c r="C23" s="94">
        <v>156</v>
      </c>
      <c r="D23" s="94">
        <v>702</v>
      </c>
    </row>
    <row r="24" spans="1:4" ht="12.75" customHeight="1">
      <c r="A24" s="60"/>
      <c r="B24" s="60" t="s">
        <v>416</v>
      </c>
      <c r="C24" s="60">
        <v>69.5</v>
      </c>
      <c r="D24" s="60">
        <v>315</v>
      </c>
    </row>
    <row r="25" spans="1:4" ht="12.75" customHeight="1">
      <c r="A25" s="95"/>
      <c r="B25" s="95"/>
      <c r="C25" s="95"/>
      <c r="D25" s="95"/>
    </row>
    <row r="26" spans="1:4" ht="12.75" customHeight="1">
      <c r="A26" s="55"/>
      <c r="B26" s="55"/>
      <c r="C26" s="55"/>
      <c r="D26" s="60"/>
    </row>
    <row r="27" spans="1:7" ht="19.5" customHeight="1">
      <c r="A27" s="105" t="s">
        <v>441</v>
      </c>
      <c r="B27" s="105"/>
      <c r="C27" s="105"/>
      <c r="D27" s="106"/>
      <c r="E27" s="106"/>
      <c r="F27" s="106"/>
      <c r="G27" s="106"/>
    </row>
    <row r="28" spans="1:4" ht="12.75" customHeight="1">
      <c r="A28" s="65"/>
      <c r="B28" s="65"/>
      <c r="C28" s="65"/>
      <c r="D28" s="65"/>
    </row>
    <row r="29" spans="1:4" ht="12.75" customHeight="1">
      <c r="A29" s="66" t="s">
        <v>350</v>
      </c>
      <c r="B29" s="65"/>
      <c r="C29" s="65"/>
      <c r="D29" s="65"/>
    </row>
    <row r="30" spans="1:4" ht="12.75" customHeight="1">
      <c r="A30" s="66" t="s">
        <v>417</v>
      </c>
      <c r="B30" s="62"/>
      <c r="C30" s="62"/>
      <c r="D30" s="65"/>
    </row>
    <row r="31" spans="1:4" ht="12.75" customHeight="1">
      <c r="A31" s="70" t="s">
        <v>432</v>
      </c>
      <c r="B31" s="60"/>
      <c r="C31" s="60"/>
      <c r="D31" s="60"/>
    </row>
    <row r="32" spans="1:4" ht="12.75" customHeight="1">
      <c r="A32" s="107"/>
      <c r="B32" s="108"/>
      <c r="C32" s="108"/>
      <c r="D32" s="60"/>
    </row>
    <row r="33" ht="12.75" customHeight="1"/>
    <row r="34" ht="12.75" customHeight="1"/>
    <row r="35" ht="12.75" customHeight="1"/>
  </sheetData>
  <mergeCells count="2">
    <mergeCell ref="A32:C32"/>
    <mergeCell ref="A27:G27"/>
  </mergeCells>
  <hyperlinks>
    <hyperlink ref="F5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7"/>
  <sheetViews>
    <sheetView workbookViewId="0" topLeftCell="A1">
      <selection activeCell="A1" sqref="A1"/>
    </sheetView>
  </sheetViews>
  <sheetFormatPr defaultColWidth="11.421875" defaultRowHeight="12.75"/>
  <cols>
    <col min="2" max="2" width="25.140625" style="0" customWidth="1"/>
  </cols>
  <sheetData>
    <row r="1" ht="33" customHeight="1"/>
    <row r="2" ht="12.75" customHeight="1"/>
    <row r="3" spans="1:4" ht="18.75" customHeight="1">
      <c r="A3" s="54" t="s">
        <v>443</v>
      </c>
      <c r="B3" s="55"/>
      <c r="C3" s="55"/>
      <c r="D3" s="55"/>
    </row>
    <row r="4" spans="1:4" ht="15.75" customHeight="1">
      <c r="A4" s="55"/>
      <c r="B4" s="55"/>
      <c r="C4" s="55"/>
      <c r="D4" s="55"/>
    </row>
    <row r="5" spans="1:5" ht="12.75" customHeight="1">
      <c r="A5" s="67" t="s">
        <v>420</v>
      </c>
      <c r="B5" s="56" t="s">
        <v>489</v>
      </c>
      <c r="C5" s="56" t="s">
        <v>398</v>
      </c>
      <c r="D5" s="55"/>
      <c r="E5" s="88" t="s">
        <v>389</v>
      </c>
    </row>
    <row r="6" spans="1:4" ht="12.75" customHeight="1">
      <c r="A6" s="68" t="s">
        <v>419</v>
      </c>
      <c r="B6" s="57"/>
      <c r="C6" s="72" t="s">
        <v>401</v>
      </c>
      <c r="D6" s="73"/>
    </row>
    <row r="7" spans="1:4" ht="12.75" customHeight="1">
      <c r="A7" s="55"/>
      <c r="B7" s="55"/>
      <c r="C7" s="55"/>
      <c r="D7" s="55"/>
    </row>
    <row r="8" spans="1:4" ht="12.75" customHeight="1">
      <c r="A8" s="92" t="s">
        <v>400</v>
      </c>
      <c r="B8" s="92" t="s">
        <v>401</v>
      </c>
      <c r="C8" s="92">
        <f>SUM(C9:C25)</f>
        <v>137000</v>
      </c>
      <c r="D8" s="55"/>
    </row>
    <row r="9" spans="1:4" ht="12.75" customHeight="1">
      <c r="A9" s="92"/>
      <c r="B9" s="10" t="s">
        <v>444</v>
      </c>
      <c r="C9" s="100" t="s">
        <v>349</v>
      </c>
      <c r="D9" s="55"/>
    </row>
    <row r="10" spans="1:4" ht="12.75" customHeight="1">
      <c r="A10" s="92"/>
      <c r="B10" s="10" t="s">
        <v>445</v>
      </c>
      <c r="C10" s="100" t="s">
        <v>349</v>
      </c>
      <c r="D10" s="55"/>
    </row>
    <row r="11" spans="1:4" ht="12.75" customHeight="1">
      <c r="A11" s="92"/>
      <c r="B11" s="10" t="s">
        <v>404</v>
      </c>
      <c r="C11" s="92">
        <v>698</v>
      </c>
      <c r="D11" s="55"/>
    </row>
    <row r="12" spans="1:4" ht="12.75" customHeight="1">
      <c r="A12" s="92"/>
      <c r="B12" s="10" t="s">
        <v>446</v>
      </c>
      <c r="C12" s="92">
        <v>935</v>
      </c>
      <c r="D12" s="55"/>
    </row>
    <row r="13" spans="1:4" ht="12.75" customHeight="1">
      <c r="A13" s="92"/>
      <c r="B13" s="10" t="s">
        <v>447</v>
      </c>
      <c r="C13" s="92">
        <v>780</v>
      </c>
      <c r="D13" s="55"/>
    </row>
    <row r="14" spans="1:4" ht="12.75" customHeight="1">
      <c r="A14" s="92"/>
      <c r="B14" s="10" t="s">
        <v>448</v>
      </c>
      <c r="C14" s="100" t="s">
        <v>349</v>
      </c>
      <c r="D14" s="55"/>
    </row>
    <row r="15" spans="1:4" ht="12.75" customHeight="1">
      <c r="A15" s="92"/>
      <c r="B15" s="10" t="s">
        <v>457</v>
      </c>
      <c r="C15" s="92">
        <v>1855</v>
      </c>
      <c r="D15" s="55"/>
    </row>
    <row r="16" spans="1:4" ht="12.75" customHeight="1">
      <c r="A16" s="92"/>
      <c r="B16" s="10" t="s">
        <v>458</v>
      </c>
      <c r="C16" s="100" t="s">
        <v>349</v>
      </c>
      <c r="D16" s="55"/>
    </row>
    <row r="17" spans="1:4" ht="12.75" customHeight="1">
      <c r="A17" s="92"/>
      <c r="B17" s="10" t="s">
        <v>459</v>
      </c>
      <c r="C17" s="100" t="s">
        <v>349</v>
      </c>
      <c r="D17" s="55"/>
    </row>
    <row r="18" spans="1:4" ht="12.75" customHeight="1">
      <c r="A18" s="92"/>
      <c r="B18" s="10" t="s">
        <v>411</v>
      </c>
      <c r="C18" s="92">
        <v>1812</v>
      </c>
      <c r="D18" s="55"/>
    </row>
    <row r="19" spans="1:4" ht="12.75" customHeight="1">
      <c r="A19" s="92"/>
      <c r="B19" s="10" t="s">
        <v>449</v>
      </c>
      <c r="C19" s="100" t="s">
        <v>349</v>
      </c>
      <c r="D19" s="55"/>
    </row>
    <row r="20" spans="1:4" ht="12.75" customHeight="1">
      <c r="A20" s="92"/>
      <c r="B20" s="10" t="s">
        <v>400</v>
      </c>
      <c r="C20" s="92">
        <v>125846</v>
      </c>
      <c r="D20" s="55"/>
    </row>
    <row r="21" spans="1:4" ht="12.75" customHeight="1">
      <c r="A21" s="92"/>
      <c r="B21" s="10" t="s">
        <v>460</v>
      </c>
      <c r="C21" s="100" t="s">
        <v>349</v>
      </c>
      <c r="D21" s="55"/>
    </row>
    <row r="22" spans="1:4" ht="12.75" customHeight="1">
      <c r="A22" s="60"/>
      <c r="B22" s="94" t="s">
        <v>413</v>
      </c>
      <c r="C22" s="60">
        <v>92</v>
      </c>
      <c r="D22" s="55"/>
    </row>
    <row r="23" spans="1:4" ht="12.75" customHeight="1">
      <c r="A23" s="60"/>
      <c r="B23" s="94" t="s">
        <v>414</v>
      </c>
      <c r="C23" s="60">
        <v>2826</v>
      </c>
      <c r="D23" s="55"/>
    </row>
    <row r="24" spans="1:4" ht="12.75" customHeight="1">
      <c r="A24" s="60"/>
      <c r="B24" s="94" t="s">
        <v>450</v>
      </c>
      <c r="C24" s="94">
        <v>1582</v>
      </c>
      <c r="D24" s="55"/>
    </row>
    <row r="25" spans="1:4" ht="12.75" customHeight="1">
      <c r="A25" s="60"/>
      <c r="B25" s="94" t="s">
        <v>416</v>
      </c>
      <c r="C25" s="60">
        <v>574</v>
      </c>
      <c r="D25" s="55"/>
    </row>
    <row r="26" spans="1:4" ht="12.75" customHeight="1">
      <c r="A26" s="95"/>
      <c r="B26" s="101"/>
      <c r="C26" s="95"/>
      <c r="D26" s="55"/>
    </row>
    <row r="27" spans="1:4" ht="12.75" customHeight="1">
      <c r="A27" s="55"/>
      <c r="B27" s="55"/>
      <c r="C27" s="55"/>
      <c r="D27" s="55"/>
    </row>
    <row r="28" spans="1:4" ht="12.75" customHeight="1">
      <c r="A28" s="74" t="s">
        <v>451</v>
      </c>
      <c r="B28" s="55"/>
      <c r="C28" s="55"/>
      <c r="D28" s="55"/>
    </row>
    <row r="29" spans="1:4" ht="12.75" customHeight="1">
      <c r="A29" s="74" t="s">
        <v>452</v>
      </c>
      <c r="B29" s="55"/>
      <c r="C29" s="55"/>
      <c r="D29" s="55"/>
    </row>
    <row r="30" spans="1:4" ht="12.75" customHeight="1">
      <c r="A30" s="74" t="s">
        <v>453</v>
      </c>
      <c r="B30" s="55"/>
      <c r="C30" s="55"/>
      <c r="D30" s="55"/>
    </row>
    <row r="31" spans="1:4" ht="12.75" customHeight="1">
      <c r="A31" s="74" t="s">
        <v>454</v>
      </c>
      <c r="B31" s="55"/>
      <c r="C31" s="55"/>
      <c r="D31" s="55"/>
    </row>
    <row r="32" spans="1:4" ht="12.75" customHeight="1">
      <c r="A32" s="74" t="s">
        <v>455</v>
      </c>
      <c r="B32" s="55"/>
      <c r="C32" s="55"/>
      <c r="D32" s="55"/>
    </row>
    <row r="33" spans="1:4" ht="12.75" customHeight="1">
      <c r="A33" s="74" t="s">
        <v>456</v>
      </c>
      <c r="B33" s="55"/>
      <c r="C33" s="55"/>
      <c r="D33" s="55"/>
    </row>
    <row r="34" spans="1:4" ht="12.75" customHeight="1">
      <c r="A34" s="65"/>
      <c r="B34" s="55"/>
      <c r="C34" s="55"/>
      <c r="D34" s="55"/>
    </row>
    <row r="35" spans="1:4" ht="12.75" customHeight="1">
      <c r="A35" s="66" t="s">
        <v>350</v>
      </c>
      <c r="B35" s="65"/>
      <c r="C35" s="65"/>
      <c r="D35" s="65"/>
    </row>
    <row r="36" spans="1:4" ht="12.75">
      <c r="A36" s="66" t="s">
        <v>417</v>
      </c>
      <c r="B36" s="62"/>
      <c r="C36" s="62"/>
      <c r="D36" s="65"/>
    </row>
    <row r="37" spans="1:4" ht="12.75">
      <c r="A37" s="65"/>
      <c r="B37" s="55"/>
      <c r="C37" s="55"/>
      <c r="D37" s="55"/>
    </row>
  </sheetData>
  <hyperlinks>
    <hyperlink ref="E5" location="Índice!A1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usuario</cp:lastModifiedBy>
  <cp:lastPrinted>2003-09-23T12:10:18Z</cp:lastPrinted>
  <dcterms:created xsi:type="dcterms:W3CDTF">2001-12-10T08:31:03Z</dcterms:created>
  <dcterms:modified xsi:type="dcterms:W3CDTF">2011-01-20T12:48:20Z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