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766"/>
  <workbookPr/>
  <mc:AlternateContent xmlns:mc="http://schemas.openxmlformats.org/markup-compatibility/2006">
    <mc:Choice Requires="x15">
      <x15ac:absPath xmlns:x15ac="http://schemas.microsoft.com/office/spreadsheetml/2010/11/ac" url="D:\289-2016PROYECTO\"/>
    </mc:Choice>
  </mc:AlternateContent>
  <bookViews>
    <workbookView xWindow="0" yWindow="0" windowWidth="19440" windowHeight="12495"/>
  </bookViews>
  <sheets>
    <sheet name="Hoja1" sheetId="1" r:id="rId1"/>
  </sheets>
  <calcPr calcId="171027" fullPrecision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2" i="1" l="1"/>
  <c r="E219" i="1"/>
  <c r="G220" i="1"/>
  <c r="F221" i="1" s="1"/>
  <c r="E214" i="1"/>
  <c r="G216" i="1"/>
  <c r="G215" i="1"/>
  <c r="F217" i="1" s="1"/>
  <c r="E209" i="1"/>
  <c r="G211" i="1"/>
  <c r="G210" i="1"/>
  <c r="F212" i="1" s="1"/>
  <c r="E202" i="1"/>
  <c r="G206" i="1"/>
  <c r="G205" i="1"/>
  <c r="G204" i="1"/>
  <c r="G203" i="1"/>
  <c r="F207" i="1" s="1"/>
  <c r="E193" i="1"/>
  <c r="G199" i="1"/>
  <c r="G198" i="1"/>
  <c r="G197" i="1"/>
  <c r="G196" i="1"/>
  <c r="G195" i="1"/>
  <c r="G194" i="1"/>
  <c r="F200" i="1" s="1"/>
  <c r="G191" i="1"/>
  <c r="E139" i="1"/>
  <c r="E181" i="1"/>
  <c r="G186" i="1"/>
  <c r="G185" i="1"/>
  <c r="G184" i="1"/>
  <c r="G183" i="1"/>
  <c r="G182" i="1"/>
  <c r="F187" i="1" s="1"/>
  <c r="E175" i="1"/>
  <c r="G178" i="1"/>
  <c r="G177" i="1"/>
  <c r="G176" i="1"/>
  <c r="F179" i="1" s="1"/>
  <c r="E163" i="1"/>
  <c r="G172" i="1"/>
  <c r="G171" i="1"/>
  <c r="G170" i="1"/>
  <c r="G169" i="1"/>
  <c r="G168" i="1"/>
  <c r="G167" i="1"/>
  <c r="G166" i="1"/>
  <c r="G165" i="1"/>
  <c r="G164" i="1"/>
  <c r="F173" i="1" s="1"/>
  <c r="E153" i="1"/>
  <c r="G160" i="1"/>
  <c r="G159" i="1"/>
  <c r="G158" i="1"/>
  <c r="G157" i="1"/>
  <c r="G156" i="1"/>
  <c r="G155" i="1"/>
  <c r="G154" i="1"/>
  <c r="F161" i="1" s="1"/>
  <c r="E147" i="1"/>
  <c r="G150" i="1"/>
  <c r="G149" i="1"/>
  <c r="G148" i="1"/>
  <c r="F151" i="1" s="1"/>
  <c r="E140" i="1"/>
  <c r="G144" i="1"/>
  <c r="G143" i="1"/>
  <c r="G142" i="1"/>
  <c r="G141" i="1"/>
  <c r="F145" i="1" s="1"/>
  <c r="E81" i="1"/>
  <c r="E131" i="1"/>
  <c r="G134" i="1"/>
  <c r="G133" i="1"/>
  <c r="G132" i="1"/>
  <c r="F135" i="1" s="1"/>
  <c r="E124" i="1"/>
  <c r="G128" i="1"/>
  <c r="G127" i="1"/>
  <c r="G126" i="1"/>
  <c r="G125" i="1"/>
  <c r="F129" i="1" s="1"/>
  <c r="E119" i="1"/>
  <c r="G121" i="1"/>
  <c r="G120" i="1"/>
  <c r="F122" i="1" s="1"/>
  <c r="E102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E92" i="1"/>
  <c r="G99" i="1"/>
  <c r="G98" i="1"/>
  <c r="G97" i="1"/>
  <c r="G96" i="1"/>
  <c r="G95" i="1"/>
  <c r="G94" i="1"/>
  <c r="G93" i="1"/>
  <c r="F100" i="1" s="1"/>
  <c r="E82" i="1"/>
  <c r="G89" i="1"/>
  <c r="G88" i="1"/>
  <c r="G87" i="1"/>
  <c r="G86" i="1"/>
  <c r="G85" i="1"/>
  <c r="G84" i="1"/>
  <c r="G83" i="1"/>
  <c r="F90" i="1" s="1"/>
  <c r="E4" i="1"/>
  <c r="E75" i="1"/>
  <c r="G76" i="1"/>
  <c r="F77" i="1" s="1"/>
  <c r="E63" i="1"/>
  <c r="G72" i="1"/>
  <c r="G71" i="1"/>
  <c r="G70" i="1"/>
  <c r="G69" i="1"/>
  <c r="G68" i="1"/>
  <c r="G67" i="1"/>
  <c r="G66" i="1"/>
  <c r="G65" i="1"/>
  <c r="G64" i="1"/>
  <c r="F73" i="1" s="1"/>
  <c r="E57" i="1"/>
  <c r="G60" i="1"/>
  <c r="G59" i="1"/>
  <c r="G58" i="1"/>
  <c r="F61" i="1" s="1"/>
  <c r="E37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F55" i="1" s="1"/>
  <c r="E24" i="1"/>
  <c r="G34" i="1"/>
  <c r="G33" i="1"/>
  <c r="G32" i="1"/>
  <c r="G31" i="1"/>
  <c r="G30" i="1"/>
  <c r="G29" i="1"/>
  <c r="G28" i="1"/>
  <c r="G27" i="1"/>
  <c r="G26" i="1"/>
  <c r="G25" i="1"/>
  <c r="F35" i="1" s="1"/>
  <c r="E13" i="1"/>
  <c r="G21" i="1"/>
  <c r="G20" i="1"/>
  <c r="G19" i="1"/>
  <c r="G18" i="1"/>
  <c r="G17" i="1"/>
  <c r="G16" i="1"/>
  <c r="G15" i="1"/>
  <c r="G14" i="1"/>
  <c r="F22" i="1" s="1"/>
  <c r="E5" i="1"/>
  <c r="G10" i="1"/>
  <c r="G9" i="1"/>
  <c r="G8" i="1"/>
  <c r="G7" i="1"/>
  <c r="G6" i="1"/>
  <c r="F11" i="1" s="1"/>
  <c r="F75" i="1" l="1"/>
  <c r="G77" i="1"/>
  <c r="G75" i="1" s="1"/>
  <c r="F163" i="1"/>
  <c r="G173" i="1"/>
  <c r="G163" i="1" s="1"/>
  <c r="F57" i="1"/>
  <c r="G61" i="1"/>
  <c r="G57" i="1" s="1"/>
  <c r="G90" i="1"/>
  <c r="G82" i="1" s="1"/>
  <c r="F82" i="1"/>
  <c r="G100" i="1"/>
  <c r="G92" i="1" s="1"/>
  <c r="F92" i="1"/>
  <c r="G145" i="1"/>
  <c r="F140" i="1"/>
  <c r="F37" i="1"/>
  <c r="G55" i="1"/>
  <c r="G37" i="1" s="1"/>
  <c r="G151" i="1"/>
  <c r="G147" i="1" s="1"/>
  <c r="F147" i="1"/>
  <c r="F219" i="1"/>
  <c r="G221" i="1"/>
  <c r="G219" i="1" s="1"/>
  <c r="G35" i="1"/>
  <c r="G24" i="1" s="1"/>
  <c r="F24" i="1"/>
  <c r="F124" i="1"/>
  <c r="G129" i="1"/>
  <c r="G124" i="1" s="1"/>
  <c r="F202" i="1"/>
  <c r="G207" i="1"/>
  <c r="G202" i="1" s="1"/>
  <c r="G217" i="1"/>
  <c r="G214" i="1" s="1"/>
  <c r="F214" i="1"/>
  <c r="F13" i="1"/>
  <c r="G22" i="1"/>
  <c r="G13" i="1" s="1"/>
  <c r="G161" i="1"/>
  <c r="G153" i="1" s="1"/>
  <c r="F153" i="1"/>
  <c r="F5" i="1"/>
  <c r="G11" i="1"/>
  <c r="G73" i="1"/>
  <c r="G63" i="1" s="1"/>
  <c r="F63" i="1"/>
  <c r="F131" i="1"/>
  <c r="G135" i="1"/>
  <c r="G131" i="1" s="1"/>
  <c r="F175" i="1"/>
  <c r="G179" i="1"/>
  <c r="G175" i="1" s="1"/>
  <c r="G187" i="1"/>
  <c r="G181" i="1" s="1"/>
  <c r="F181" i="1"/>
  <c r="F193" i="1"/>
  <c r="G200" i="1"/>
  <c r="F209" i="1"/>
  <c r="G212" i="1"/>
  <c r="G209" i="1" s="1"/>
  <c r="F117" i="1"/>
  <c r="G122" i="1"/>
  <c r="G119" i="1" s="1"/>
  <c r="F119" i="1"/>
  <c r="G117" i="1"/>
  <c r="F102" i="1"/>
  <c r="F79" i="1" l="1"/>
  <c r="G5" i="1"/>
  <c r="F189" i="1"/>
  <c r="G140" i="1"/>
  <c r="F223" i="1"/>
  <c r="G193" i="1"/>
  <c r="G102" i="1"/>
  <c r="F137" i="1"/>
  <c r="F139" i="1" l="1"/>
  <c r="G189" i="1"/>
  <c r="G139" i="1" s="1"/>
  <c r="G223" i="1"/>
  <c r="G192" i="1" s="1"/>
  <c r="F192" i="1"/>
  <c r="G79" i="1"/>
  <c r="G4" i="1" s="1"/>
  <c r="F4" i="1"/>
  <c r="F81" i="1"/>
  <c r="G137" i="1"/>
  <c r="F225" i="1" l="1"/>
  <c r="G81" i="1"/>
  <c r="G225" i="1" l="1"/>
</calcChain>
</file>

<file path=xl/sharedStrings.xml><?xml version="1.0" encoding="utf-8"?>
<sst xmlns="http://schemas.openxmlformats.org/spreadsheetml/2006/main" count="698" uniqueCount="331">
  <si>
    <t>Suministro-montaje de tolvas para fango deshidratado en Butarque</t>
  </si>
  <si>
    <t>Presupuesto</t>
  </si>
  <si>
    <t>Código</t>
  </si>
  <si>
    <t>Resumen</t>
  </si>
  <si>
    <t>ImpPres</t>
  </si>
  <si>
    <t>Nat</t>
  </si>
  <si>
    <t>Ud</t>
  </si>
  <si>
    <t>CanPres</t>
  </si>
  <si>
    <t>PrPres</t>
  </si>
  <si>
    <t xml:space="preserve">01           </t>
  </si>
  <si>
    <t>OBRA CIVIL</t>
  </si>
  <si>
    <t>Capítulo</t>
  </si>
  <si>
    <t/>
  </si>
  <si>
    <t xml:space="preserve">01.01        </t>
  </si>
  <si>
    <t>TRATAMIENTOS PREVIOS</t>
  </si>
  <si>
    <t xml:space="preserve">E01EFM050    </t>
  </si>
  <si>
    <t>PREP. SUPERFICIES SOLERAS  Y PAREDES</t>
  </si>
  <si>
    <t>Partida</t>
  </si>
  <si>
    <t>m2</t>
  </si>
  <si>
    <t xml:space="preserve">E15PA120     </t>
  </si>
  <si>
    <t>REPARACIÓN SUPERFICIES Y DESPERFECTOS</t>
  </si>
  <si>
    <t xml:space="preserve">E15PA010BC   </t>
  </si>
  <si>
    <t>DECAPADO PINTURAS EXISTENTES ELEM. METÁLICS</t>
  </si>
  <si>
    <t>Ud.</t>
  </si>
  <si>
    <t xml:space="preserve">R01TPR010BC  </t>
  </si>
  <si>
    <t>REPARCIÓN MURO HORMIGÓN ARMADO</t>
  </si>
  <si>
    <t xml:space="preserve">E01EWM010    </t>
  </si>
  <si>
    <t>APER. HUECOS HORMIGÓN &gt;1m2</t>
  </si>
  <si>
    <t>m3</t>
  </si>
  <si>
    <t>01.01</t>
  </si>
  <si>
    <t xml:space="preserve">01.02        </t>
  </si>
  <si>
    <t>PINTURAS Y REVESTIMIENTOS</t>
  </si>
  <si>
    <t xml:space="preserve">E15HET040BC  </t>
  </si>
  <si>
    <t>P.ESMALTE S/TUBERÍAS Y BARANDILLAS</t>
  </si>
  <si>
    <t>m.</t>
  </si>
  <si>
    <t xml:space="preserve">E15HEC060BC  </t>
  </si>
  <si>
    <t>ESMALTE ELEMENTOS METÁLICOS</t>
  </si>
  <si>
    <t xml:space="preserve">E06RDE030BC  </t>
  </si>
  <si>
    <t>AYUDAS DE ALBAÑILERÍA</t>
  </si>
  <si>
    <t xml:space="preserve">E13AAA280    </t>
  </si>
  <si>
    <t>VENTANA ALUMINIO PRACTICABLES</t>
  </si>
  <si>
    <t xml:space="preserve">E13JDCC010   </t>
  </si>
  <si>
    <t>CELOSÍA FIJA LAMAS CHAPA GAL.</t>
  </si>
  <si>
    <t xml:space="preserve">E15SO010     </t>
  </si>
  <si>
    <t>PINTURA EPOXI S/HORMIGÓN</t>
  </si>
  <si>
    <t xml:space="preserve">E15IW010     </t>
  </si>
  <si>
    <t>PINTURA INTERIORES</t>
  </si>
  <si>
    <t xml:space="preserve">EMBCAL09     </t>
  </si>
  <si>
    <t>TRAMEX POLIESTER cerrado 25-30</t>
  </si>
  <si>
    <t>M2</t>
  </si>
  <si>
    <t>01.02</t>
  </si>
  <si>
    <t xml:space="preserve">01.03        </t>
  </si>
  <si>
    <t>BOMBEO DE FANGOS</t>
  </si>
  <si>
    <t xml:space="preserve">E01CRL030    </t>
  </si>
  <si>
    <t>LEVANTADO COMPRESOR ACERA Y SOLERAS HORMIGÓN</t>
  </si>
  <si>
    <t xml:space="preserve">E02CZE040    </t>
  </si>
  <si>
    <t>EXC.ZANJA Y/O PO.TERR.TRÁNS.C/AG</t>
  </si>
  <si>
    <t xml:space="preserve">EN32BZ010    </t>
  </si>
  <si>
    <t>ENCACHADO PIEDRA</t>
  </si>
  <si>
    <t xml:space="preserve">EN22CM101    </t>
  </si>
  <si>
    <t>HORMIGÓN HM-20 IIa SIN USO ESTRUCTURAL</t>
  </si>
  <si>
    <t xml:space="preserve">E04CM100N    </t>
  </si>
  <si>
    <t>HORMIGÓN DE LIMPIEZA HL-150</t>
  </si>
  <si>
    <t xml:space="preserve">EN02CTT030   </t>
  </si>
  <si>
    <t>TRANSPORTE A VERTEDERO O LUGAR DE EMPLEO.&lt;20km.CARGA MEC</t>
  </si>
  <si>
    <t xml:space="preserve">EN24MEF020   </t>
  </si>
  <si>
    <t>ENCOFRADO RECTO LOSAS CIMENTACION</t>
  </si>
  <si>
    <t xml:space="preserve">E04CM130N    </t>
  </si>
  <si>
    <t>HORM. HA-30/P/20/IIa CIM.V.GRÚA</t>
  </si>
  <si>
    <t xml:space="preserve">E05CA020     </t>
  </si>
  <si>
    <t>ACERO CORRUGADO B 500 S</t>
  </si>
  <si>
    <t>kg</t>
  </si>
  <si>
    <t xml:space="preserve">E06RDSERVREP </t>
  </si>
  <si>
    <t>REPOSICIONES Y PEQUEÑOS MATERIALES Y ACTUACIONES</t>
  </si>
  <si>
    <t>01.03</t>
  </si>
  <si>
    <t xml:space="preserve">01.04        </t>
  </si>
  <si>
    <t>TOLVA DE FANGOS</t>
  </si>
  <si>
    <t xml:space="preserve">E01CRL040    </t>
  </si>
  <si>
    <t>LEVANTADO COMPRES. PAV. AGLOM.</t>
  </si>
  <si>
    <t xml:space="preserve">E02CZR020    </t>
  </si>
  <si>
    <t>RELLENO DE ARENA EN ZANJAS</t>
  </si>
  <si>
    <t xml:space="preserve">E02CZR010    </t>
  </si>
  <si>
    <t>RELLENO LOCALIZADO ZANJAS</t>
  </si>
  <si>
    <t xml:space="preserve">EN05CA022    </t>
  </si>
  <si>
    <t>PLAC.ANCLAJE S275</t>
  </si>
  <si>
    <t>ud</t>
  </si>
  <si>
    <t xml:space="preserve">EN03CPE050   </t>
  </si>
  <si>
    <t>TUBERÍA ENTERRADO PVC D=200mm</t>
  </si>
  <si>
    <t xml:space="preserve">E03AAA020    </t>
  </si>
  <si>
    <t>ARQUETA ESCURRIDO FANGOS 0.8X0.80</t>
  </si>
  <si>
    <t xml:space="preserve">E06RDVPAV    </t>
  </si>
  <si>
    <t>CONEXIÓN CON RED EXISTNTE</t>
  </si>
  <si>
    <t xml:space="preserve">U0ANC040     </t>
  </si>
  <si>
    <t>M.B.F. TIPO EN REPARACIONES</t>
  </si>
  <si>
    <t>01.04</t>
  </si>
  <si>
    <t xml:space="preserve">01.05        </t>
  </si>
  <si>
    <t>ESTRUCTURA DE CIERRE</t>
  </si>
  <si>
    <t xml:space="preserve">E33SAM010    </t>
  </si>
  <si>
    <t>CIMENTACIÓN ESTRUCTURA</t>
  </si>
  <si>
    <t xml:space="preserve">E05AZA040    </t>
  </si>
  <si>
    <t>ESTRUCTURAS LIGERAS CUBIERTA BOMBAS</t>
  </si>
  <si>
    <t xml:space="preserve">E07IMP070    </t>
  </si>
  <si>
    <t>CUB.PANEL CHAPA PRELA.-50 E.POL.</t>
  </si>
  <si>
    <t>01.05</t>
  </si>
  <si>
    <t xml:space="preserve">01.06        </t>
  </si>
  <si>
    <t>CANALIZACIONES ELÉCTRICAS</t>
  </si>
  <si>
    <t xml:space="preserve">ENPC87584    </t>
  </si>
  <si>
    <t>TUBO CORRUGADO PE D=110 MM, CANALIZACIÓN ELÉCTRICA</t>
  </si>
  <si>
    <t>ml</t>
  </si>
  <si>
    <t xml:space="preserve">E03AAR060    </t>
  </si>
  <si>
    <t>ARQUETA REGISTRO 63x63x80 cm.</t>
  </si>
  <si>
    <t>01.06</t>
  </si>
  <si>
    <t xml:space="preserve">01.07        </t>
  </si>
  <si>
    <t>VARIOS</t>
  </si>
  <si>
    <t>E06RDSERVREPO</t>
  </si>
  <si>
    <t>REPOSICIONES Y PEQUEÑOS MATERIALES Y ACUTACIONES</t>
  </si>
  <si>
    <t>01.07</t>
  </si>
  <si>
    <t>01</t>
  </si>
  <si>
    <t xml:space="preserve">02           </t>
  </si>
  <si>
    <t>EQUIPOS MECANICOS</t>
  </si>
  <si>
    <t xml:space="preserve">02.01        </t>
  </si>
  <si>
    <t>MODIFICACION CENTRIFUGA ALFA-LAVAL</t>
  </si>
  <si>
    <t xml:space="preserve">EM01011      </t>
  </si>
  <si>
    <t>Cambio de posicion de centrifuga Alfa Laval</t>
  </si>
  <si>
    <t xml:space="preserve">EM01005      </t>
  </si>
  <si>
    <t>Modificacion pilar plataforma acceso centrifugas Alfa-Laval</t>
  </si>
  <si>
    <t xml:space="preserve">EM01012      </t>
  </si>
  <si>
    <t>Modificacion cableado electrico Alfa Laval</t>
  </si>
  <si>
    <t xml:space="preserve">EM0102       </t>
  </si>
  <si>
    <t>Modificacion salida de escurridos Alfa Laval</t>
  </si>
  <si>
    <t xml:space="preserve">EM0103       </t>
  </si>
  <si>
    <t>Modificacion entrada fango/poli/agua lavado Alfa Laval</t>
  </si>
  <si>
    <t xml:space="preserve">EMBCAL21     </t>
  </si>
  <si>
    <t>Acero en soportes.</t>
  </si>
  <si>
    <t>Kg</t>
  </si>
  <si>
    <t xml:space="preserve">EMJF05       </t>
  </si>
  <si>
    <t>Tolva descarga centrifuga</t>
  </si>
  <si>
    <t>02.01</t>
  </si>
  <si>
    <t xml:space="preserve">02.02        </t>
  </si>
  <si>
    <t>MODIFICACION CENTRIFUGA WESTFALIA</t>
  </si>
  <si>
    <t xml:space="preserve">EM02001      </t>
  </si>
  <si>
    <t>Estructura soporte de centrifuga Westfalia</t>
  </si>
  <si>
    <t xml:space="preserve">EM02002      </t>
  </si>
  <si>
    <t>Estructura de plataforma de acceso Westfalia</t>
  </si>
  <si>
    <t xml:space="preserve">EM02003      </t>
  </si>
  <si>
    <t>Modificacion salida escurridos centrifuga Westfalia</t>
  </si>
  <si>
    <t xml:space="preserve">EM02004      </t>
  </si>
  <si>
    <t>Modificacion entrada fango/poli/agua Westfalia</t>
  </si>
  <si>
    <t xml:space="preserve">EM02005      </t>
  </si>
  <si>
    <t>Modificacion cableado electrico centrifuga Westfalia</t>
  </si>
  <si>
    <t>02.02</t>
  </si>
  <si>
    <t xml:space="preserve">02.03        </t>
  </si>
  <si>
    <t>NUEVO TRANSPORTE DE FANGOS</t>
  </si>
  <si>
    <t xml:space="preserve">EM03002      </t>
  </si>
  <si>
    <t>Desvio tuberia impulsion sobrenadantes Ø 150 mm AISI</t>
  </si>
  <si>
    <t xml:space="preserve">EMCINT07     </t>
  </si>
  <si>
    <t>Cinta transportadora 19 metros ancho 600 mm AISI 304</t>
  </si>
  <si>
    <t xml:space="preserve">EM03005      </t>
  </si>
  <si>
    <t>Escalera acceso sobre cinta transportadora edificio</t>
  </si>
  <si>
    <t xml:space="preserve">EMCINT04     </t>
  </si>
  <si>
    <t>Cinta transportadora 10 metros ancho 600 mm AISI 304</t>
  </si>
  <si>
    <t xml:space="preserve">EM03008      </t>
  </si>
  <si>
    <t>Soportes cinta transportadora inclinada</t>
  </si>
  <si>
    <t xml:space="preserve">EM03001      </t>
  </si>
  <si>
    <t>Tolva de reparto a bombas de fango</t>
  </si>
  <si>
    <t xml:space="preserve">EMGTOF1.5    </t>
  </si>
  <si>
    <t>Bomba transp.fangos 10 m3/h-10 bar</t>
  </si>
  <si>
    <t xml:space="preserve">EMGTOFC03    </t>
  </si>
  <si>
    <t>Cono salida bomba fangos 150-300</t>
  </si>
  <si>
    <t xml:space="preserve">EMTUB300     </t>
  </si>
  <si>
    <t>Impulsion a tolvas en tuberia  AISI 304 DN 300</t>
  </si>
  <si>
    <t xml:space="preserve">EMVG300      </t>
  </si>
  <si>
    <t>Válvula guillotina DN 300 mm motorizada</t>
  </si>
  <si>
    <t xml:space="preserve">EMCAI10300   </t>
  </si>
  <si>
    <t>Carrete desm. inox DN 300 mm PN 10</t>
  </si>
  <si>
    <t xml:space="preserve">EMSCO04      </t>
  </si>
  <si>
    <t>Compresor 300 l. 10 atm 3 CV</t>
  </si>
  <si>
    <t xml:space="preserve">EM02111      </t>
  </si>
  <si>
    <t>Red de aire de servicio</t>
  </si>
  <si>
    <t>02.03</t>
  </si>
  <si>
    <t xml:space="preserve">02.04        </t>
  </si>
  <si>
    <t>ALMACENAMIENTO DE FANGOS</t>
  </si>
  <si>
    <t xml:space="preserve">EM04001      </t>
  </si>
  <si>
    <t>Tolva almacenamiento fangos 100 m3</t>
  </si>
  <si>
    <t>02.04</t>
  </si>
  <si>
    <t xml:space="preserve">02.05        </t>
  </si>
  <si>
    <t>INSTRUMENTACION</t>
  </si>
  <si>
    <t xml:space="preserve">EMICRAR      </t>
  </si>
  <si>
    <t>Medidor nivel de radar</t>
  </si>
  <si>
    <t xml:space="preserve">EMKJKJA      </t>
  </si>
  <si>
    <t>Detector nivel capacitivo</t>
  </si>
  <si>
    <t xml:space="preserve">EMIND04      </t>
  </si>
  <si>
    <t>Indicador digital 2 reles c/alimentacion a sensor</t>
  </si>
  <si>
    <t>02.05</t>
  </si>
  <si>
    <t xml:space="preserve">02.06        </t>
  </si>
  <si>
    <t>DESMONTAJE EQUIPOS</t>
  </si>
  <si>
    <t xml:space="preserve">EM0701       </t>
  </si>
  <si>
    <t>Desmontaje cintas transporte Westfalia</t>
  </si>
  <si>
    <t xml:space="preserve">EM0702       </t>
  </si>
  <si>
    <t>Desmontaje tornillo salida Alfa laval</t>
  </si>
  <si>
    <t xml:space="preserve">EM0703       </t>
  </si>
  <si>
    <t>Desmontaje cinta transportadora general</t>
  </si>
  <si>
    <t>02.06</t>
  </si>
  <si>
    <t>02</t>
  </si>
  <si>
    <t xml:space="preserve">03           </t>
  </si>
  <si>
    <t>EQUIPOS ELÉCTRICOS</t>
  </si>
  <si>
    <t xml:space="preserve">03.01        </t>
  </si>
  <si>
    <t>CUADROS ELÉCTRICOS Y DISTRIBUCIÓN A MOTORES.</t>
  </si>
  <si>
    <t xml:space="preserve">ELJKKKK      </t>
  </si>
  <si>
    <t>Instalacion magnetotermico 4x100 A en cuadro existente</t>
  </si>
  <si>
    <t xml:space="preserve">EL00311N1    </t>
  </si>
  <si>
    <t>Cuadro control motores</t>
  </si>
  <si>
    <t xml:space="preserve">EMIVA408     </t>
  </si>
  <si>
    <t>Variador frecuencia sdrive 18.50 Kw IP20 40ºC 380 V</t>
  </si>
  <si>
    <t xml:space="preserve">EL04201      </t>
  </si>
  <si>
    <t>Pequeño material</t>
  </si>
  <si>
    <t>03.01</t>
  </si>
  <si>
    <t xml:space="preserve">03.02        </t>
  </si>
  <si>
    <t>CABLEADO DE ALIMENTACIÓN A CUADROS.</t>
  </si>
  <si>
    <t xml:space="preserve">ELCRVK29     </t>
  </si>
  <si>
    <t>Cable RV-K 0,6/1KV 3x25 mm² Cu</t>
  </si>
  <si>
    <t xml:space="preserve">ELCRVK06     </t>
  </si>
  <si>
    <t>Cable RV-K 0,6/1KV 1x16 mm² Cu</t>
  </si>
  <si>
    <t>03.02</t>
  </si>
  <si>
    <t xml:space="preserve">03.03        </t>
  </si>
  <si>
    <t>CABLEADO DE ALIMENTACIÓN A MOTORES.</t>
  </si>
  <si>
    <t xml:space="preserve">ELCRVK40     </t>
  </si>
  <si>
    <t>Cable RV-K 0,6/1KV 4G2,5 mm² Cu</t>
  </si>
  <si>
    <t xml:space="preserve">ELCRVK41     </t>
  </si>
  <si>
    <t>Cable RV-K 0,6/1KV 4G4 mm² Cu</t>
  </si>
  <si>
    <t xml:space="preserve">ELCROVK1     </t>
  </si>
  <si>
    <t>Cable ROV-K 0,6/1KV 4G10 mm² Cu</t>
  </si>
  <si>
    <t xml:space="preserve">ELNCRV23     </t>
  </si>
  <si>
    <t>Cable RV-K 0,6/1KV 3Gx1,5 mm² Cu</t>
  </si>
  <si>
    <t xml:space="preserve">ELCRVK48     </t>
  </si>
  <si>
    <t>Cable RV-K 0,6/1KV 5G1,5 mm² Cu</t>
  </si>
  <si>
    <t xml:space="preserve">EL010390N    </t>
  </si>
  <si>
    <t>Línea 2 x 1,5 mm² RC4Z1-K 0,6/1kV Cu</t>
  </si>
  <si>
    <t>03.03</t>
  </si>
  <si>
    <t xml:space="preserve">03.04        </t>
  </si>
  <si>
    <t>INSTALACIONES DE FUERZA MOTRIZ.</t>
  </si>
  <si>
    <t xml:space="preserve">ELPMSL1      </t>
  </si>
  <si>
    <t>Caja selector M-0-A con seta</t>
  </si>
  <si>
    <t xml:space="preserve">EL0415       </t>
  </si>
  <si>
    <t>Caja selector M-0-A  con seta+ pulsadores</t>
  </si>
  <si>
    <t xml:space="preserve">ELOPIIOO     </t>
  </si>
  <si>
    <t>Soportes cajas de maniobra locales</t>
  </si>
  <si>
    <t xml:space="preserve">ELTHE03      </t>
  </si>
  <si>
    <t>Tubo heliflex 23 mm</t>
  </si>
  <si>
    <t>Ml</t>
  </si>
  <si>
    <t xml:space="preserve">ELTHE05      </t>
  </si>
  <si>
    <t>Tubo heliflex 36 mm</t>
  </si>
  <si>
    <t xml:space="preserve">ELTHE07      </t>
  </si>
  <si>
    <t>Tubo heliflex 48 mm</t>
  </si>
  <si>
    <t xml:space="preserve">ELTCA16      </t>
  </si>
  <si>
    <t>Bandeja PVC lisa de 300x100 mm</t>
  </si>
  <si>
    <t xml:space="preserve">ELPMS10      </t>
  </si>
  <si>
    <t>Caja est. derivación 100x100</t>
  </si>
  <si>
    <t>03.04</t>
  </si>
  <si>
    <t xml:space="preserve">03.05        </t>
  </si>
  <si>
    <t>AUTOMATISMO Y CONTROL DE LA PLANTA.</t>
  </si>
  <si>
    <t xml:space="preserve">ELE01804N    </t>
  </si>
  <si>
    <t>Autómata principal.</t>
  </si>
  <si>
    <t xml:space="preserve">ELUPS1200    </t>
  </si>
  <si>
    <t>SAI 1200 VA</t>
  </si>
  <si>
    <t xml:space="preserve">EL01813      </t>
  </si>
  <si>
    <t>Puesta en marcha/adecuacion Scada</t>
  </si>
  <si>
    <t>03.05</t>
  </si>
  <si>
    <t xml:space="preserve">03.06        </t>
  </si>
  <si>
    <t>RED DE TIERRAS.</t>
  </si>
  <si>
    <t xml:space="preserve">EL100703     </t>
  </si>
  <si>
    <t>Brida conexión puntas derivación.</t>
  </si>
  <si>
    <t xml:space="preserve">EL100702     </t>
  </si>
  <si>
    <t>Brida conexión de picas.</t>
  </si>
  <si>
    <t xml:space="preserve">EL100700     </t>
  </si>
  <si>
    <t>Pica acero cobreada 2 m., 14 mm.</t>
  </si>
  <si>
    <t xml:space="preserve">EL010360N    </t>
  </si>
  <si>
    <t>Cable cobre desnudo 35 mm²</t>
  </si>
  <si>
    <t>03.06</t>
  </si>
  <si>
    <t>03</t>
  </si>
  <si>
    <t xml:space="preserve">04           </t>
  </si>
  <si>
    <t>SEGURIDAD Y SALUD</t>
  </si>
  <si>
    <t xml:space="preserve">05           </t>
  </si>
  <si>
    <t>GESTION DE RESIDUOS</t>
  </si>
  <si>
    <t xml:space="preserve">05.01        </t>
  </si>
  <si>
    <t>RESÍDUOS DE NATURALEZA NO PÉTREA.</t>
  </si>
  <si>
    <t xml:space="preserve">ERES01       </t>
  </si>
  <si>
    <t>RECICLAJE RESÍDUO DE MADERA.</t>
  </si>
  <si>
    <t xml:space="preserve">ERES02       </t>
  </si>
  <si>
    <t>RECICLAJE RESÍDUOS DE METALES MEZCLADOS INERTES.</t>
  </si>
  <si>
    <t xml:space="preserve">ERES03       </t>
  </si>
  <si>
    <t>RECICLAJE REÍSDUO DE PAPEL Y CARTÓN.</t>
  </si>
  <si>
    <t xml:space="preserve">ERES04       </t>
  </si>
  <si>
    <t>RECICLAJE RESÍDUO PLÁSTICOS.</t>
  </si>
  <si>
    <t xml:space="preserve">ERES05       </t>
  </si>
  <si>
    <t>RECICLAJE RESÍDUOS VIDRIO INERTE.</t>
  </si>
  <si>
    <t xml:space="preserve">ERES06       </t>
  </si>
  <si>
    <t>RECICLAJE RESÍDUOS YESOS Y OTROS.</t>
  </si>
  <si>
    <t>05.01</t>
  </si>
  <si>
    <t xml:space="preserve">05.02        </t>
  </si>
  <si>
    <t>RESÍDUOS DE NATURALEZA PÉTREA.</t>
  </si>
  <si>
    <t xml:space="preserve">ERES07       </t>
  </si>
  <si>
    <t>RECICLAJE RESÍDUO ARENAS, GRAVAS Y OTROS.</t>
  </si>
  <si>
    <t xml:space="preserve">ERES08       </t>
  </si>
  <si>
    <t>RECICLAJE RESÍDUO HORMIGÓN.</t>
  </si>
  <si>
    <t xml:space="preserve">ERES09       </t>
  </si>
  <si>
    <t>RECICLAJE RESÍDUO LADRILLOS, AZULEJOS Y OTROS CERÁMICOS.</t>
  </si>
  <si>
    <t xml:space="preserve">ERES10       </t>
  </si>
  <si>
    <t>RECICLAJE RESÍDUO PIEDRAS.</t>
  </si>
  <si>
    <t>05.02</t>
  </si>
  <si>
    <t xml:space="preserve">05.03        </t>
  </si>
  <si>
    <t>RESÍDUOS POTENCIALMENTE PELIGROSOS.</t>
  </si>
  <si>
    <t xml:space="preserve">ERES11       </t>
  </si>
  <si>
    <t>RECICLAJE RESÍDUO DE BASURAS.</t>
  </si>
  <si>
    <t xml:space="preserve">ERES12       </t>
  </si>
  <si>
    <t>RECICLAJE RESÍDUOS POTENCIALEMENTE PELIGROSOS.</t>
  </si>
  <si>
    <t>05.03</t>
  </si>
  <si>
    <t xml:space="preserve">05.04        </t>
  </si>
  <si>
    <t>CLASIFICACIÓN CARGA Y TRANSPORTE.</t>
  </si>
  <si>
    <t xml:space="preserve">ERES13       </t>
  </si>
  <si>
    <t>CLASIFICACIÓN RESÍDUOS CONSTRUCC/DEMOLIC.</t>
  </si>
  <si>
    <t xml:space="preserve">ERES14       </t>
  </si>
  <si>
    <t>CARGA Y TRANPORTE DE RESÍDUOS CONSTRUCC.DEMOLIC.</t>
  </si>
  <si>
    <t>05.04</t>
  </si>
  <si>
    <t xml:space="preserve">05.05        </t>
  </si>
  <si>
    <t>GESTIÓN DE TRATAMEINTO DE RCD.</t>
  </si>
  <si>
    <t xml:space="preserve">ERES15       </t>
  </si>
  <si>
    <t>GESTIÓN, TRAMITACIÓN Y ALQUILERES.</t>
  </si>
  <si>
    <t>05.05</t>
  </si>
  <si>
    <t>05</t>
  </si>
  <si>
    <t>BUTARQUE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</si>
</sst>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vertical="top"/>
    </xf>
    <xf numFmtId="49" fontId="4" fillId="0" borderId="2" xfId="0" applyNumberFormat="1" applyFont="1" applyFill="1" applyBorder="1" applyAlignment="1">
      <alignment horizontal="left" vertical="top"/>
    </xf>
    <xf numFmtId="49" fontId="4" fillId="0" borderId="2" xfId="0" applyNumberFormat="1" applyFont="1" applyFill="1" applyBorder="1" applyAlignment="1">
      <alignment horizontal="left" vertical="top" wrapText="1"/>
    </xf>
    <xf numFmtId="49" fontId="4" fillId="0" borderId="2" xfId="0" applyNumberFormat="1" applyFont="1" applyFill="1" applyBorder="1" applyAlignment="1">
      <alignment horizontal="center" vertical="top"/>
    </xf>
    <xf numFmtId="49" fontId="0" fillId="0" borderId="0" xfId="0" applyNumberFormat="1" applyFill="1" applyBorder="1" applyAlignment="1">
      <alignment horizontal="left" vertical="top"/>
    </xf>
    <xf numFmtId="49" fontId="0" fillId="0" borderId="0" xfId="0" applyNumberFormat="1" applyFill="1" applyBorder="1" applyAlignment="1">
      <alignment horizontal="left" vertical="top" wrapText="1"/>
    </xf>
    <xf numFmtId="164" fontId="0" fillId="0" borderId="0" xfId="0" applyNumberFormat="1" applyFill="1" applyBorder="1" applyAlignment="1">
      <alignment vertical="top"/>
    </xf>
    <xf numFmtId="4" fontId="0" fillId="0" borderId="0" xfId="0" applyNumberFormat="1" applyFill="1" applyBorder="1" applyAlignment="1">
      <alignment vertical="top"/>
    </xf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vertical="top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6"/>
  <sheetViews>
    <sheetView tabSelected="1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E4" sqref="E4"/>
    </sheetView>
  </sheetViews>
  <sheetFormatPr baseColWidth="10" defaultRowHeight="15" x14ac:dyDescent="0.25"/>
  <cols>
    <col min="1" max="1" width="14.85546875" bestFit="1" customWidth="1"/>
    <col min="2" max="2" width="7.7109375" customWidth="1"/>
    <col min="3" max="3" width="3.85546875" customWidth="1"/>
    <col min="4" max="4" width="32.85546875" customWidth="1"/>
    <col min="5" max="5" width="9" customWidth="1"/>
    <col min="6" max="7" width="10" customWidth="1"/>
  </cols>
  <sheetData>
    <row r="1" spans="1:7" x14ac:dyDescent="0.25">
      <c r="A1" s="1" t="s">
        <v>0</v>
      </c>
      <c r="B1" s="1"/>
      <c r="C1" s="1"/>
      <c r="D1" s="1"/>
      <c r="E1" s="1"/>
      <c r="F1" s="1"/>
      <c r="G1" s="1"/>
    </row>
    <row r="2" spans="1:7" ht="19.5" thickBot="1" x14ac:dyDescent="0.3">
      <c r="A2" s="2" t="s">
        <v>1</v>
      </c>
      <c r="B2" s="2"/>
      <c r="C2" s="2"/>
      <c r="D2" s="2"/>
      <c r="E2" s="2"/>
      <c r="F2" s="2"/>
      <c r="G2" s="2"/>
    </row>
    <row r="3" spans="1:7" x14ac:dyDescent="0.25">
      <c r="A3" s="3" t="s">
        <v>2</v>
      </c>
      <c r="B3" s="3" t="s">
        <v>5</v>
      </c>
      <c r="C3" s="3" t="s">
        <v>6</v>
      </c>
      <c r="D3" s="4" t="s">
        <v>3</v>
      </c>
      <c r="E3" s="5" t="s">
        <v>7</v>
      </c>
      <c r="F3" s="5" t="s">
        <v>8</v>
      </c>
      <c r="G3" s="5" t="s">
        <v>4</v>
      </c>
    </row>
    <row r="4" spans="1:7" x14ac:dyDescent="0.25">
      <c r="A4" s="6" t="s">
        <v>9</v>
      </c>
      <c r="B4" s="6" t="s">
        <v>11</v>
      </c>
      <c r="C4" s="6" t="s">
        <v>12</v>
      </c>
      <c r="D4" s="7" t="s">
        <v>10</v>
      </c>
      <c r="E4" s="8">
        <f>E79</f>
        <v>1</v>
      </c>
      <c r="F4" s="9">
        <f>F79</f>
        <v>71263.95</v>
      </c>
      <c r="G4" s="9">
        <f>G79</f>
        <v>71263.95</v>
      </c>
    </row>
    <row r="5" spans="1:7" x14ac:dyDescent="0.25">
      <c r="A5" s="6" t="s">
        <v>13</v>
      </c>
      <c r="B5" s="6" t="s">
        <v>11</v>
      </c>
      <c r="C5" s="6" t="s">
        <v>12</v>
      </c>
      <c r="D5" s="7" t="s">
        <v>14</v>
      </c>
      <c r="E5" s="8">
        <f>E11</f>
        <v>1</v>
      </c>
      <c r="F5" s="9">
        <f>F11</f>
        <v>13971.11</v>
      </c>
      <c r="G5" s="9">
        <f>G11</f>
        <v>13971.11</v>
      </c>
    </row>
    <row r="6" spans="1:7" ht="30" x14ac:dyDescent="0.25">
      <c r="A6" s="6" t="s">
        <v>15</v>
      </c>
      <c r="B6" s="6" t="s">
        <v>17</v>
      </c>
      <c r="C6" s="6" t="s">
        <v>18</v>
      </c>
      <c r="D6" s="7" t="s">
        <v>16</v>
      </c>
      <c r="E6" s="8">
        <v>847.83</v>
      </c>
      <c r="F6" s="9">
        <v>10.86</v>
      </c>
      <c r="G6" s="9">
        <f>ROUND(E6*F6,2)</f>
        <v>9207.43</v>
      </c>
    </row>
    <row r="7" spans="1:7" ht="30" x14ac:dyDescent="0.25">
      <c r="A7" s="6" t="s">
        <v>19</v>
      </c>
      <c r="B7" s="6" t="s">
        <v>17</v>
      </c>
      <c r="C7" s="6" t="s">
        <v>18</v>
      </c>
      <c r="D7" s="7" t="s">
        <v>20</v>
      </c>
      <c r="E7" s="8">
        <v>169.57</v>
      </c>
      <c r="F7" s="9">
        <v>4.1100000000000003</v>
      </c>
      <c r="G7" s="9">
        <f>ROUND(E7*F7,2)</f>
        <v>696.93</v>
      </c>
    </row>
    <row r="8" spans="1:7" ht="30" x14ac:dyDescent="0.25">
      <c r="A8" s="6" t="s">
        <v>21</v>
      </c>
      <c r="B8" s="6" t="s">
        <v>17</v>
      </c>
      <c r="C8" s="6" t="s">
        <v>23</v>
      </c>
      <c r="D8" s="7" t="s">
        <v>22</v>
      </c>
      <c r="E8" s="8">
        <v>1</v>
      </c>
      <c r="F8" s="9">
        <v>1249.1099999999999</v>
      </c>
      <c r="G8" s="9">
        <f>ROUND(E8*F8,2)</f>
        <v>1249.1099999999999</v>
      </c>
    </row>
    <row r="9" spans="1:7" ht="30" x14ac:dyDescent="0.25">
      <c r="A9" s="6" t="s">
        <v>24</v>
      </c>
      <c r="B9" s="6" t="s">
        <v>17</v>
      </c>
      <c r="C9" s="6" t="s">
        <v>6</v>
      </c>
      <c r="D9" s="7" t="s">
        <v>25</v>
      </c>
      <c r="E9" s="8">
        <v>7</v>
      </c>
      <c r="F9" s="9">
        <v>213.52</v>
      </c>
      <c r="G9" s="9">
        <f>ROUND(E9*F9,2)</f>
        <v>1494.64</v>
      </c>
    </row>
    <row r="10" spans="1:7" x14ac:dyDescent="0.25">
      <c r="A10" s="6" t="s">
        <v>26</v>
      </c>
      <c r="B10" s="6" t="s">
        <v>17</v>
      </c>
      <c r="C10" s="6" t="s">
        <v>28</v>
      </c>
      <c r="D10" s="7" t="s">
        <v>27</v>
      </c>
      <c r="E10" s="8">
        <v>2</v>
      </c>
      <c r="F10" s="9">
        <v>661.5</v>
      </c>
      <c r="G10" s="9">
        <f>ROUND(E10*F10,2)</f>
        <v>1323</v>
      </c>
    </row>
    <row r="11" spans="1:7" x14ac:dyDescent="0.25">
      <c r="A11" s="10"/>
      <c r="B11" s="10"/>
      <c r="C11" s="10"/>
      <c r="D11" s="7" t="s">
        <v>29</v>
      </c>
      <c r="E11" s="8">
        <v>1</v>
      </c>
      <c r="F11" s="9">
        <f>G6+G7+G8+G9+G10</f>
        <v>13971.11</v>
      </c>
      <c r="G11" s="9">
        <f>ROUND(F11*E11,2)</f>
        <v>13971.11</v>
      </c>
    </row>
    <row r="12" spans="1:7" x14ac:dyDescent="0.25">
      <c r="A12" s="11"/>
      <c r="B12" s="11"/>
      <c r="C12" s="11"/>
      <c r="D12" s="12"/>
      <c r="E12" s="13"/>
      <c r="F12" s="13"/>
      <c r="G12" s="13"/>
    </row>
    <row r="13" spans="1:7" x14ac:dyDescent="0.25">
      <c r="A13" s="6" t="s">
        <v>30</v>
      </c>
      <c r="B13" s="6" t="s">
        <v>11</v>
      </c>
      <c r="C13" s="6" t="s">
        <v>12</v>
      </c>
      <c r="D13" s="7" t="s">
        <v>31</v>
      </c>
      <c r="E13" s="8">
        <f>E22</f>
        <v>1</v>
      </c>
      <c r="F13" s="9">
        <f>F22</f>
        <v>10285.89</v>
      </c>
      <c r="G13" s="9">
        <f>G22</f>
        <v>10285.89</v>
      </c>
    </row>
    <row r="14" spans="1:7" ht="30" x14ac:dyDescent="0.25">
      <c r="A14" s="6" t="s">
        <v>32</v>
      </c>
      <c r="B14" s="6" t="s">
        <v>17</v>
      </c>
      <c r="C14" s="6" t="s">
        <v>34</v>
      </c>
      <c r="D14" s="7" t="s">
        <v>33</v>
      </c>
      <c r="E14" s="8">
        <v>1</v>
      </c>
      <c r="F14" s="9">
        <v>1865.39</v>
      </c>
      <c r="G14" s="9">
        <f t="shared" ref="G14:G21" si="0">ROUND(E14*F14,2)</f>
        <v>1865.39</v>
      </c>
    </row>
    <row r="15" spans="1:7" x14ac:dyDescent="0.25">
      <c r="A15" s="6" t="s">
        <v>35</v>
      </c>
      <c r="B15" s="6" t="s">
        <v>17</v>
      </c>
      <c r="C15" s="6" t="s">
        <v>18</v>
      </c>
      <c r="D15" s="7" t="s">
        <v>36</v>
      </c>
      <c r="E15" s="8">
        <v>1</v>
      </c>
      <c r="F15" s="9">
        <v>1316.59</v>
      </c>
      <c r="G15" s="9">
        <f t="shared" si="0"/>
        <v>1316.59</v>
      </c>
    </row>
    <row r="16" spans="1:7" x14ac:dyDescent="0.25">
      <c r="A16" s="6" t="s">
        <v>37</v>
      </c>
      <c r="B16" s="6" t="s">
        <v>17</v>
      </c>
      <c r="C16" s="6" t="s">
        <v>18</v>
      </c>
      <c r="D16" s="7" t="s">
        <v>38</v>
      </c>
      <c r="E16" s="8">
        <v>1</v>
      </c>
      <c r="F16" s="9">
        <v>305.27999999999997</v>
      </c>
      <c r="G16" s="9">
        <f t="shared" si="0"/>
        <v>305.27999999999997</v>
      </c>
    </row>
    <row r="17" spans="1:7" ht="30" x14ac:dyDescent="0.25">
      <c r="A17" s="6" t="s">
        <v>39</v>
      </c>
      <c r="B17" s="6" t="s">
        <v>17</v>
      </c>
      <c r="C17" s="6" t="s">
        <v>18</v>
      </c>
      <c r="D17" s="7" t="s">
        <v>40</v>
      </c>
      <c r="E17" s="8">
        <v>3.63</v>
      </c>
      <c r="F17" s="9">
        <v>195.46</v>
      </c>
      <c r="G17" s="9">
        <f t="shared" si="0"/>
        <v>709.52</v>
      </c>
    </row>
    <row r="18" spans="1:7" x14ac:dyDescent="0.25">
      <c r="A18" s="6" t="s">
        <v>41</v>
      </c>
      <c r="B18" s="6" t="s">
        <v>17</v>
      </c>
      <c r="C18" s="6" t="s">
        <v>18</v>
      </c>
      <c r="D18" s="7" t="s">
        <v>42</v>
      </c>
      <c r="E18" s="8">
        <v>3.63</v>
      </c>
      <c r="F18" s="9">
        <v>104.15</v>
      </c>
      <c r="G18" s="9">
        <f t="shared" si="0"/>
        <v>378.06</v>
      </c>
    </row>
    <row r="19" spans="1:7" x14ac:dyDescent="0.25">
      <c r="A19" s="6" t="s">
        <v>43</v>
      </c>
      <c r="B19" s="6" t="s">
        <v>17</v>
      </c>
      <c r="C19" s="6" t="s">
        <v>18</v>
      </c>
      <c r="D19" s="7" t="s">
        <v>44</v>
      </c>
      <c r="E19" s="8">
        <v>362.11</v>
      </c>
      <c r="F19" s="9">
        <v>8.08</v>
      </c>
      <c r="G19" s="9">
        <f t="shared" si="0"/>
        <v>2925.85</v>
      </c>
    </row>
    <row r="20" spans="1:7" x14ac:dyDescent="0.25">
      <c r="A20" s="6" t="s">
        <v>45</v>
      </c>
      <c r="B20" s="6" t="s">
        <v>17</v>
      </c>
      <c r="C20" s="6" t="s">
        <v>18</v>
      </c>
      <c r="D20" s="7" t="s">
        <v>46</v>
      </c>
      <c r="E20" s="8">
        <v>485.72</v>
      </c>
      <c r="F20" s="9">
        <v>4.5199999999999996</v>
      </c>
      <c r="G20" s="9">
        <f t="shared" si="0"/>
        <v>2195.4499999999998</v>
      </c>
    </row>
    <row r="21" spans="1:7" x14ac:dyDescent="0.25">
      <c r="A21" s="6" t="s">
        <v>47</v>
      </c>
      <c r="B21" s="6" t="s">
        <v>17</v>
      </c>
      <c r="C21" s="6" t="s">
        <v>49</v>
      </c>
      <c r="D21" s="7" t="s">
        <v>48</v>
      </c>
      <c r="E21" s="8">
        <v>5.43</v>
      </c>
      <c r="F21" s="9">
        <v>108.61</v>
      </c>
      <c r="G21" s="9">
        <f t="shared" si="0"/>
        <v>589.75</v>
      </c>
    </row>
    <row r="22" spans="1:7" x14ac:dyDescent="0.25">
      <c r="A22" s="10"/>
      <c r="B22" s="10"/>
      <c r="C22" s="10"/>
      <c r="D22" s="7" t="s">
        <v>50</v>
      </c>
      <c r="E22" s="8">
        <v>1</v>
      </c>
      <c r="F22" s="9">
        <f>G14+G15+G16+G17+G18+G19+G20+G21</f>
        <v>10285.89</v>
      </c>
      <c r="G22" s="9">
        <f>ROUND(F22*E22,2)</f>
        <v>10285.89</v>
      </c>
    </row>
    <row r="23" spans="1:7" x14ac:dyDescent="0.25">
      <c r="A23" s="11"/>
      <c r="B23" s="11"/>
      <c r="C23" s="11"/>
      <c r="D23" s="12"/>
      <c r="E23" s="13"/>
      <c r="F23" s="13"/>
      <c r="G23" s="13"/>
    </row>
    <row r="24" spans="1:7" x14ac:dyDescent="0.25">
      <c r="A24" s="6" t="s">
        <v>51</v>
      </c>
      <c r="B24" s="6" t="s">
        <v>11</v>
      </c>
      <c r="C24" s="6" t="s">
        <v>12</v>
      </c>
      <c r="D24" s="7" t="s">
        <v>52</v>
      </c>
      <c r="E24" s="8">
        <f>E35</f>
        <v>1</v>
      </c>
      <c r="F24" s="9">
        <f>F35</f>
        <v>3749.8</v>
      </c>
      <c r="G24" s="9">
        <f>G35</f>
        <v>3749.8</v>
      </c>
    </row>
    <row r="25" spans="1:7" ht="30" x14ac:dyDescent="0.25">
      <c r="A25" s="6" t="s">
        <v>53</v>
      </c>
      <c r="B25" s="6" t="s">
        <v>17</v>
      </c>
      <c r="C25" s="6" t="s">
        <v>18</v>
      </c>
      <c r="D25" s="7" t="s">
        <v>54</v>
      </c>
      <c r="E25" s="8">
        <v>9.36</v>
      </c>
      <c r="F25" s="9">
        <v>2.19</v>
      </c>
      <c r="G25" s="9">
        <f t="shared" ref="G25:G34" si="1">ROUND(E25*F25,2)</f>
        <v>20.5</v>
      </c>
    </row>
    <row r="26" spans="1:7" ht="30" x14ac:dyDescent="0.25">
      <c r="A26" s="6" t="s">
        <v>55</v>
      </c>
      <c r="B26" s="6" t="s">
        <v>17</v>
      </c>
      <c r="C26" s="6" t="s">
        <v>28</v>
      </c>
      <c r="D26" s="7" t="s">
        <v>56</v>
      </c>
      <c r="E26" s="8">
        <v>9.36</v>
      </c>
      <c r="F26" s="9">
        <v>3.99</v>
      </c>
      <c r="G26" s="9">
        <f t="shared" si="1"/>
        <v>37.35</v>
      </c>
    </row>
    <row r="27" spans="1:7" x14ac:dyDescent="0.25">
      <c r="A27" s="6" t="s">
        <v>57</v>
      </c>
      <c r="B27" s="6" t="s">
        <v>17</v>
      </c>
      <c r="C27" s="6" t="s">
        <v>28</v>
      </c>
      <c r="D27" s="7" t="s">
        <v>58</v>
      </c>
      <c r="E27" s="8">
        <v>1.87</v>
      </c>
      <c r="F27" s="9">
        <v>56.08</v>
      </c>
      <c r="G27" s="9">
        <f t="shared" si="1"/>
        <v>104.87</v>
      </c>
    </row>
    <row r="28" spans="1:7" ht="30" x14ac:dyDescent="0.25">
      <c r="A28" s="6" t="s">
        <v>59</v>
      </c>
      <c r="B28" s="6" t="s">
        <v>17</v>
      </c>
      <c r="C28" s="6" t="s">
        <v>28</v>
      </c>
      <c r="D28" s="7" t="s">
        <v>60</v>
      </c>
      <c r="E28" s="8">
        <v>3.3</v>
      </c>
      <c r="F28" s="9">
        <v>111.93</v>
      </c>
      <c r="G28" s="9">
        <f t="shared" si="1"/>
        <v>369.37</v>
      </c>
    </row>
    <row r="29" spans="1:7" x14ac:dyDescent="0.25">
      <c r="A29" s="6" t="s">
        <v>61</v>
      </c>
      <c r="B29" s="6" t="s">
        <v>17</v>
      </c>
      <c r="C29" s="6" t="s">
        <v>28</v>
      </c>
      <c r="D29" s="7" t="s">
        <v>62</v>
      </c>
      <c r="E29" s="8">
        <v>0.94</v>
      </c>
      <c r="F29" s="9">
        <v>109.38</v>
      </c>
      <c r="G29" s="9">
        <f t="shared" si="1"/>
        <v>102.82</v>
      </c>
    </row>
    <row r="30" spans="1:7" ht="45" x14ac:dyDescent="0.25">
      <c r="A30" s="6" t="s">
        <v>63</v>
      </c>
      <c r="B30" s="6" t="s">
        <v>17</v>
      </c>
      <c r="C30" s="6" t="s">
        <v>28</v>
      </c>
      <c r="D30" s="7" t="s">
        <v>64</v>
      </c>
      <c r="E30" s="8">
        <v>12.17</v>
      </c>
      <c r="F30" s="9">
        <v>14.51</v>
      </c>
      <c r="G30" s="9">
        <f t="shared" si="1"/>
        <v>176.59</v>
      </c>
    </row>
    <row r="31" spans="1:7" ht="30" x14ac:dyDescent="0.25">
      <c r="A31" s="6" t="s">
        <v>65</v>
      </c>
      <c r="B31" s="6" t="s">
        <v>17</v>
      </c>
      <c r="C31" s="6" t="s">
        <v>18</v>
      </c>
      <c r="D31" s="7" t="s">
        <v>66</v>
      </c>
      <c r="E31" s="8">
        <v>4.1399999999999997</v>
      </c>
      <c r="F31" s="9">
        <v>51.2</v>
      </c>
      <c r="G31" s="9">
        <f t="shared" si="1"/>
        <v>211.97</v>
      </c>
    </row>
    <row r="32" spans="1:7" x14ac:dyDescent="0.25">
      <c r="A32" s="6" t="s">
        <v>67</v>
      </c>
      <c r="B32" s="6" t="s">
        <v>17</v>
      </c>
      <c r="C32" s="6" t="s">
        <v>28</v>
      </c>
      <c r="D32" s="7" t="s">
        <v>68</v>
      </c>
      <c r="E32" s="8">
        <v>6.6</v>
      </c>
      <c r="F32" s="9">
        <v>131.33000000000001</v>
      </c>
      <c r="G32" s="9">
        <f t="shared" si="1"/>
        <v>866.78</v>
      </c>
    </row>
    <row r="33" spans="1:7" x14ac:dyDescent="0.25">
      <c r="A33" s="6" t="s">
        <v>69</v>
      </c>
      <c r="B33" s="6" t="s">
        <v>17</v>
      </c>
      <c r="C33" s="6" t="s">
        <v>71</v>
      </c>
      <c r="D33" s="7" t="s">
        <v>70</v>
      </c>
      <c r="E33" s="8">
        <v>677.16</v>
      </c>
      <c r="F33" s="9">
        <v>1.68</v>
      </c>
      <c r="G33" s="9">
        <f t="shared" si="1"/>
        <v>1137.6300000000001</v>
      </c>
    </row>
    <row r="34" spans="1:7" ht="30" x14ac:dyDescent="0.25">
      <c r="A34" s="6" t="s">
        <v>72</v>
      </c>
      <c r="B34" s="6" t="s">
        <v>17</v>
      </c>
      <c r="C34" s="6" t="s">
        <v>6</v>
      </c>
      <c r="D34" s="7" t="s">
        <v>73</v>
      </c>
      <c r="E34" s="8">
        <v>1</v>
      </c>
      <c r="F34" s="9">
        <v>721.92</v>
      </c>
      <c r="G34" s="9">
        <f t="shared" si="1"/>
        <v>721.92</v>
      </c>
    </row>
    <row r="35" spans="1:7" x14ac:dyDescent="0.25">
      <c r="A35" s="10"/>
      <c r="B35" s="10"/>
      <c r="C35" s="10"/>
      <c r="D35" s="7" t="s">
        <v>74</v>
      </c>
      <c r="E35" s="8">
        <v>1</v>
      </c>
      <c r="F35" s="9">
        <f>G25+G26+G27+G28+G29+G30+G31+G32+G33+G34</f>
        <v>3749.8</v>
      </c>
      <c r="G35" s="9">
        <f>ROUND(F35*E35,2)</f>
        <v>3749.8</v>
      </c>
    </row>
    <row r="36" spans="1:7" x14ac:dyDescent="0.25">
      <c r="A36" s="11"/>
      <c r="B36" s="11"/>
      <c r="C36" s="11"/>
      <c r="D36" s="12"/>
      <c r="E36" s="13"/>
      <c r="F36" s="13"/>
      <c r="G36" s="13"/>
    </row>
    <row r="37" spans="1:7" x14ac:dyDescent="0.25">
      <c r="A37" s="6" t="s">
        <v>75</v>
      </c>
      <c r="B37" s="6" t="s">
        <v>11</v>
      </c>
      <c r="C37" s="6" t="s">
        <v>12</v>
      </c>
      <c r="D37" s="7" t="s">
        <v>76</v>
      </c>
      <c r="E37" s="8">
        <f>E55</f>
        <v>1</v>
      </c>
      <c r="F37" s="9">
        <f>F55</f>
        <v>28534.71</v>
      </c>
      <c r="G37" s="9">
        <f>G55</f>
        <v>28534.71</v>
      </c>
    </row>
    <row r="38" spans="1:7" ht="30" x14ac:dyDescent="0.25">
      <c r="A38" s="6" t="s">
        <v>53</v>
      </c>
      <c r="B38" s="6" t="s">
        <v>17</v>
      </c>
      <c r="C38" s="6" t="s">
        <v>18</v>
      </c>
      <c r="D38" s="7" t="s">
        <v>54</v>
      </c>
      <c r="E38" s="8">
        <v>18.899999999999999</v>
      </c>
      <c r="F38" s="9">
        <v>2.19</v>
      </c>
      <c r="G38" s="9">
        <f t="shared" ref="G38:G54" si="2">ROUND(E38*F38,2)</f>
        <v>41.39</v>
      </c>
    </row>
    <row r="39" spans="1:7" ht="30" x14ac:dyDescent="0.25">
      <c r="A39" s="6" t="s">
        <v>77</v>
      </c>
      <c r="B39" s="6" t="s">
        <v>17</v>
      </c>
      <c r="C39" s="6" t="s">
        <v>18</v>
      </c>
      <c r="D39" s="7" t="s">
        <v>78</v>
      </c>
      <c r="E39" s="8">
        <v>89.89</v>
      </c>
      <c r="F39" s="9">
        <v>25.09</v>
      </c>
      <c r="G39" s="9">
        <f t="shared" si="2"/>
        <v>2255.34</v>
      </c>
    </row>
    <row r="40" spans="1:7" ht="30" x14ac:dyDescent="0.25">
      <c r="A40" s="6" t="s">
        <v>55</v>
      </c>
      <c r="B40" s="6" t="s">
        <v>17</v>
      </c>
      <c r="C40" s="6" t="s">
        <v>28</v>
      </c>
      <c r="D40" s="7" t="s">
        <v>56</v>
      </c>
      <c r="E40" s="8">
        <v>101.7</v>
      </c>
      <c r="F40" s="9">
        <v>3.99</v>
      </c>
      <c r="G40" s="9">
        <f t="shared" si="2"/>
        <v>405.78</v>
      </c>
    </row>
    <row r="41" spans="1:7" x14ac:dyDescent="0.25">
      <c r="A41" s="6" t="s">
        <v>79</v>
      </c>
      <c r="B41" s="6" t="s">
        <v>17</v>
      </c>
      <c r="C41" s="6" t="s">
        <v>28</v>
      </c>
      <c r="D41" s="7" t="s">
        <v>80</v>
      </c>
      <c r="E41" s="8">
        <v>2.12</v>
      </c>
      <c r="F41" s="9">
        <v>6.72</v>
      </c>
      <c r="G41" s="9">
        <f t="shared" si="2"/>
        <v>14.25</v>
      </c>
    </row>
    <row r="42" spans="1:7" x14ac:dyDescent="0.25">
      <c r="A42" s="6" t="s">
        <v>81</v>
      </c>
      <c r="B42" s="6" t="s">
        <v>17</v>
      </c>
      <c r="C42" s="6" t="s">
        <v>28</v>
      </c>
      <c r="D42" s="7" t="s">
        <v>82</v>
      </c>
      <c r="E42" s="8">
        <v>10.55</v>
      </c>
      <c r="F42" s="9">
        <v>2.7</v>
      </c>
      <c r="G42" s="9">
        <f t="shared" si="2"/>
        <v>28.49</v>
      </c>
    </row>
    <row r="43" spans="1:7" x14ac:dyDescent="0.25">
      <c r="A43" s="6" t="s">
        <v>57</v>
      </c>
      <c r="B43" s="6" t="s">
        <v>17</v>
      </c>
      <c r="C43" s="6" t="s">
        <v>28</v>
      </c>
      <c r="D43" s="7" t="s">
        <v>58</v>
      </c>
      <c r="E43" s="8">
        <v>16.25</v>
      </c>
      <c r="F43" s="9">
        <v>56.08</v>
      </c>
      <c r="G43" s="9">
        <f t="shared" si="2"/>
        <v>911.3</v>
      </c>
    </row>
    <row r="44" spans="1:7" x14ac:dyDescent="0.25">
      <c r="A44" s="6" t="s">
        <v>61</v>
      </c>
      <c r="B44" s="6" t="s">
        <v>17</v>
      </c>
      <c r="C44" s="6" t="s">
        <v>28</v>
      </c>
      <c r="D44" s="7" t="s">
        <v>62</v>
      </c>
      <c r="E44" s="8">
        <v>8.1300000000000008</v>
      </c>
      <c r="F44" s="9">
        <v>109.38</v>
      </c>
      <c r="G44" s="9">
        <f t="shared" si="2"/>
        <v>889.26</v>
      </c>
    </row>
    <row r="45" spans="1:7" ht="45" x14ac:dyDescent="0.25">
      <c r="A45" s="6" t="s">
        <v>63</v>
      </c>
      <c r="B45" s="6" t="s">
        <v>17</v>
      </c>
      <c r="C45" s="6" t="s">
        <v>28</v>
      </c>
      <c r="D45" s="7" t="s">
        <v>64</v>
      </c>
      <c r="E45" s="8">
        <v>116.96</v>
      </c>
      <c r="F45" s="9">
        <v>14.51</v>
      </c>
      <c r="G45" s="9">
        <f t="shared" si="2"/>
        <v>1697.09</v>
      </c>
    </row>
    <row r="46" spans="1:7" ht="30" x14ac:dyDescent="0.25">
      <c r="A46" s="6" t="s">
        <v>65</v>
      </c>
      <c r="B46" s="6" t="s">
        <v>17</v>
      </c>
      <c r="C46" s="6" t="s">
        <v>18</v>
      </c>
      <c r="D46" s="7" t="s">
        <v>66</v>
      </c>
      <c r="E46" s="8">
        <v>26.56</v>
      </c>
      <c r="F46" s="9">
        <v>51.2</v>
      </c>
      <c r="G46" s="9">
        <f t="shared" si="2"/>
        <v>1359.87</v>
      </c>
    </row>
    <row r="47" spans="1:7" x14ac:dyDescent="0.25">
      <c r="A47" s="6" t="s">
        <v>67</v>
      </c>
      <c r="B47" s="6" t="s">
        <v>17</v>
      </c>
      <c r="C47" s="6" t="s">
        <v>28</v>
      </c>
      <c r="D47" s="7" t="s">
        <v>68</v>
      </c>
      <c r="E47" s="8">
        <v>50.11</v>
      </c>
      <c r="F47" s="9">
        <v>131.33000000000001</v>
      </c>
      <c r="G47" s="9">
        <f t="shared" si="2"/>
        <v>6580.95</v>
      </c>
    </row>
    <row r="48" spans="1:7" x14ac:dyDescent="0.25">
      <c r="A48" s="6" t="s">
        <v>69</v>
      </c>
      <c r="B48" s="6" t="s">
        <v>17</v>
      </c>
      <c r="C48" s="6" t="s">
        <v>71</v>
      </c>
      <c r="D48" s="7" t="s">
        <v>70</v>
      </c>
      <c r="E48" s="8">
        <v>4480.32</v>
      </c>
      <c r="F48" s="9">
        <v>1.68</v>
      </c>
      <c r="G48" s="9">
        <f t="shared" si="2"/>
        <v>7526.94</v>
      </c>
    </row>
    <row r="49" spans="1:7" x14ac:dyDescent="0.25">
      <c r="A49" s="6" t="s">
        <v>83</v>
      </c>
      <c r="B49" s="6" t="s">
        <v>17</v>
      </c>
      <c r="C49" s="6" t="s">
        <v>85</v>
      </c>
      <c r="D49" s="7" t="s">
        <v>84</v>
      </c>
      <c r="E49" s="8">
        <v>8</v>
      </c>
      <c r="F49" s="9">
        <v>291.20999999999998</v>
      </c>
      <c r="G49" s="9">
        <f t="shared" si="2"/>
        <v>2329.6799999999998</v>
      </c>
    </row>
    <row r="50" spans="1:7" ht="30" x14ac:dyDescent="0.25">
      <c r="A50" s="6" t="s">
        <v>86</v>
      </c>
      <c r="B50" s="6" t="s">
        <v>17</v>
      </c>
      <c r="C50" s="6" t="s">
        <v>34</v>
      </c>
      <c r="D50" s="7" t="s">
        <v>87</v>
      </c>
      <c r="E50" s="8">
        <v>35.450000000000003</v>
      </c>
      <c r="F50" s="9">
        <v>25.67</v>
      </c>
      <c r="G50" s="9">
        <f t="shared" si="2"/>
        <v>910</v>
      </c>
    </row>
    <row r="51" spans="1:7" ht="30" x14ac:dyDescent="0.25">
      <c r="A51" s="6" t="s">
        <v>88</v>
      </c>
      <c r="B51" s="6" t="s">
        <v>17</v>
      </c>
      <c r="C51" s="6" t="s">
        <v>85</v>
      </c>
      <c r="D51" s="7" t="s">
        <v>89</v>
      </c>
      <c r="E51" s="8">
        <v>2</v>
      </c>
      <c r="F51" s="9">
        <v>209.09</v>
      </c>
      <c r="G51" s="9">
        <f t="shared" si="2"/>
        <v>418.18</v>
      </c>
    </row>
    <row r="52" spans="1:7" x14ac:dyDescent="0.25">
      <c r="A52" s="6" t="s">
        <v>90</v>
      </c>
      <c r="B52" s="6" t="s">
        <v>17</v>
      </c>
      <c r="C52" s="6" t="s">
        <v>6</v>
      </c>
      <c r="D52" s="7" t="s">
        <v>91</v>
      </c>
      <c r="E52" s="8">
        <v>1</v>
      </c>
      <c r="F52" s="9">
        <v>180.48</v>
      </c>
      <c r="G52" s="9">
        <f t="shared" si="2"/>
        <v>180.48</v>
      </c>
    </row>
    <row r="53" spans="1:7" ht="30" x14ac:dyDescent="0.25">
      <c r="A53" s="6" t="s">
        <v>59</v>
      </c>
      <c r="B53" s="6" t="s">
        <v>17</v>
      </c>
      <c r="C53" s="6" t="s">
        <v>28</v>
      </c>
      <c r="D53" s="7" t="s">
        <v>60</v>
      </c>
      <c r="E53" s="8">
        <v>14.95</v>
      </c>
      <c r="F53" s="9">
        <v>111.93</v>
      </c>
      <c r="G53" s="9">
        <f t="shared" si="2"/>
        <v>1673.35</v>
      </c>
    </row>
    <row r="54" spans="1:7" x14ac:dyDescent="0.25">
      <c r="A54" s="6" t="s">
        <v>92</v>
      </c>
      <c r="B54" s="6" t="s">
        <v>17</v>
      </c>
      <c r="C54" s="6" t="s">
        <v>18</v>
      </c>
      <c r="D54" s="7" t="s">
        <v>93</v>
      </c>
      <c r="E54" s="8">
        <v>27.25</v>
      </c>
      <c r="F54" s="9">
        <v>48.16</v>
      </c>
      <c r="G54" s="9">
        <f t="shared" si="2"/>
        <v>1312.36</v>
      </c>
    </row>
    <row r="55" spans="1:7" x14ac:dyDescent="0.25">
      <c r="A55" s="10"/>
      <c r="B55" s="10"/>
      <c r="C55" s="10"/>
      <c r="D55" s="7" t="s">
        <v>94</v>
      </c>
      <c r="E55" s="8">
        <v>1</v>
      </c>
      <c r="F55" s="9">
        <f>G38+G39+G40+G41+G42+G43+G44+G45+G46+G47+G48+G49+G50+G51+G52+G53+G54</f>
        <v>28534.71</v>
      </c>
      <c r="G55" s="9">
        <f>ROUND(F55*E55,2)</f>
        <v>28534.71</v>
      </c>
    </row>
    <row r="56" spans="1:7" x14ac:dyDescent="0.25">
      <c r="A56" s="11"/>
      <c r="B56" s="11"/>
      <c r="C56" s="11"/>
      <c r="D56" s="12"/>
      <c r="E56" s="13"/>
      <c r="F56" s="13"/>
      <c r="G56" s="13"/>
    </row>
    <row r="57" spans="1:7" x14ac:dyDescent="0.25">
      <c r="A57" s="6" t="s">
        <v>95</v>
      </c>
      <c r="B57" s="6" t="s">
        <v>11</v>
      </c>
      <c r="C57" s="6" t="s">
        <v>12</v>
      </c>
      <c r="D57" s="7" t="s">
        <v>96</v>
      </c>
      <c r="E57" s="8">
        <f>E61</f>
        <v>1</v>
      </c>
      <c r="F57" s="9">
        <f>F61</f>
        <v>12397.5</v>
      </c>
      <c r="G57" s="9">
        <f>G61</f>
        <v>12397.5</v>
      </c>
    </row>
    <row r="58" spans="1:7" x14ac:dyDescent="0.25">
      <c r="A58" s="6" t="s">
        <v>97</v>
      </c>
      <c r="B58" s="6" t="s">
        <v>17</v>
      </c>
      <c r="C58" s="6" t="s">
        <v>85</v>
      </c>
      <c r="D58" s="7" t="s">
        <v>98</v>
      </c>
      <c r="E58" s="8">
        <v>6</v>
      </c>
      <c r="F58" s="9">
        <v>360.02</v>
      </c>
      <c r="G58" s="9">
        <f>ROUND(E58*F58,2)</f>
        <v>2160.12</v>
      </c>
    </row>
    <row r="59" spans="1:7" ht="30" x14ac:dyDescent="0.25">
      <c r="A59" s="6" t="s">
        <v>99</v>
      </c>
      <c r="B59" s="6" t="s">
        <v>17</v>
      </c>
      <c r="C59" s="6" t="s">
        <v>6</v>
      </c>
      <c r="D59" s="7" t="s">
        <v>100</v>
      </c>
      <c r="E59" s="8">
        <v>1</v>
      </c>
      <c r="F59" s="9">
        <v>8256.27</v>
      </c>
      <c r="G59" s="9">
        <f>ROUND(E59*F59,2)</f>
        <v>8256.27</v>
      </c>
    </row>
    <row r="60" spans="1:7" ht="30" x14ac:dyDescent="0.25">
      <c r="A60" s="6" t="s">
        <v>101</v>
      </c>
      <c r="B60" s="6" t="s">
        <v>17</v>
      </c>
      <c r="C60" s="6" t="s">
        <v>18</v>
      </c>
      <c r="D60" s="7" t="s">
        <v>102</v>
      </c>
      <c r="E60" s="8">
        <v>44.35</v>
      </c>
      <c r="F60" s="9">
        <v>44.67</v>
      </c>
      <c r="G60" s="9">
        <f>ROUND(E60*F60,2)</f>
        <v>1981.11</v>
      </c>
    </row>
    <row r="61" spans="1:7" x14ac:dyDescent="0.25">
      <c r="A61" s="10"/>
      <c r="B61" s="10"/>
      <c r="C61" s="10"/>
      <c r="D61" s="7" t="s">
        <v>103</v>
      </c>
      <c r="E61" s="8">
        <v>1</v>
      </c>
      <c r="F61" s="9">
        <f>G58+G59+G60</f>
        <v>12397.5</v>
      </c>
      <c r="G61" s="9">
        <f>ROUND(F61*E61,2)</f>
        <v>12397.5</v>
      </c>
    </row>
    <row r="62" spans="1:7" x14ac:dyDescent="0.25">
      <c r="A62" s="11"/>
      <c r="B62" s="11"/>
      <c r="C62" s="11"/>
      <c r="D62" s="12"/>
      <c r="E62" s="13"/>
      <c r="F62" s="13"/>
      <c r="G62" s="13"/>
    </row>
    <row r="63" spans="1:7" x14ac:dyDescent="0.25">
      <c r="A63" s="6" t="s">
        <v>104</v>
      </c>
      <c r="B63" s="6" t="s">
        <v>11</v>
      </c>
      <c r="C63" s="6" t="s">
        <v>12</v>
      </c>
      <c r="D63" s="7" t="s">
        <v>105</v>
      </c>
      <c r="E63" s="8">
        <f>E73</f>
        <v>1</v>
      </c>
      <c r="F63" s="9">
        <f>F73</f>
        <v>1603.02</v>
      </c>
      <c r="G63" s="9">
        <f>G73</f>
        <v>1603.02</v>
      </c>
    </row>
    <row r="64" spans="1:7" ht="30" x14ac:dyDescent="0.25">
      <c r="A64" s="6" t="s">
        <v>53</v>
      </c>
      <c r="B64" s="6" t="s">
        <v>17</v>
      </c>
      <c r="C64" s="6" t="s">
        <v>18</v>
      </c>
      <c r="D64" s="7" t="s">
        <v>54</v>
      </c>
      <c r="E64" s="8">
        <v>13.2</v>
      </c>
      <c r="F64" s="9">
        <v>2.19</v>
      </c>
      <c r="G64" s="9">
        <f t="shared" ref="G64:G72" si="3">ROUND(E64*F64,2)</f>
        <v>28.91</v>
      </c>
    </row>
    <row r="65" spans="1:7" ht="30" x14ac:dyDescent="0.25">
      <c r="A65" s="6" t="s">
        <v>55</v>
      </c>
      <c r="B65" s="6" t="s">
        <v>17</v>
      </c>
      <c r="C65" s="6" t="s">
        <v>28</v>
      </c>
      <c r="D65" s="7" t="s">
        <v>56</v>
      </c>
      <c r="E65" s="8">
        <v>10.56</v>
      </c>
      <c r="F65" s="9">
        <v>3.99</v>
      </c>
      <c r="G65" s="9">
        <f t="shared" si="3"/>
        <v>42.13</v>
      </c>
    </row>
    <row r="66" spans="1:7" ht="30" x14ac:dyDescent="0.25">
      <c r="A66" s="6" t="s">
        <v>72</v>
      </c>
      <c r="B66" s="6" t="s">
        <v>17</v>
      </c>
      <c r="C66" s="6" t="s">
        <v>6</v>
      </c>
      <c r="D66" s="7" t="s">
        <v>73</v>
      </c>
      <c r="E66" s="8">
        <v>1</v>
      </c>
      <c r="F66" s="9">
        <v>721.92</v>
      </c>
      <c r="G66" s="9">
        <f t="shared" si="3"/>
        <v>721.92</v>
      </c>
    </row>
    <row r="67" spans="1:7" x14ac:dyDescent="0.25">
      <c r="A67" s="6" t="s">
        <v>79</v>
      </c>
      <c r="B67" s="6" t="s">
        <v>17</v>
      </c>
      <c r="C67" s="6" t="s">
        <v>28</v>
      </c>
      <c r="D67" s="7" t="s">
        <v>80</v>
      </c>
      <c r="E67" s="8">
        <v>1.32</v>
      </c>
      <c r="F67" s="9">
        <v>6.72</v>
      </c>
      <c r="G67" s="9">
        <f t="shared" si="3"/>
        <v>8.8699999999999992</v>
      </c>
    </row>
    <row r="68" spans="1:7" x14ac:dyDescent="0.25">
      <c r="A68" s="6" t="s">
        <v>81</v>
      </c>
      <c r="B68" s="6" t="s">
        <v>17</v>
      </c>
      <c r="C68" s="6" t="s">
        <v>28</v>
      </c>
      <c r="D68" s="7" t="s">
        <v>82</v>
      </c>
      <c r="E68" s="8">
        <v>5.85</v>
      </c>
      <c r="F68" s="9">
        <v>2.7</v>
      </c>
      <c r="G68" s="9">
        <f t="shared" si="3"/>
        <v>15.8</v>
      </c>
    </row>
    <row r="69" spans="1:7" ht="30" x14ac:dyDescent="0.25">
      <c r="A69" s="6" t="s">
        <v>106</v>
      </c>
      <c r="B69" s="6" t="s">
        <v>17</v>
      </c>
      <c r="C69" s="6" t="s">
        <v>108</v>
      </c>
      <c r="D69" s="7" t="s">
        <v>107</v>
      </c>
      <c r="E69" s="8">
        <v>60</v>
      </c>
      <c r="F69" s="9">
        <v>4.13</v>
      </c>
      <c r="G69" s="9">
        <f t="shared" si="3"/>
        <v>247.8</v>
      </c>
    </row>
    <row r="70" spans="1:7" x14ac:dyDescent="0.25">
      <c r="A70" s="6" t="s">
        <v>109</v>
      </c>
      <c r="B70" s="6" t="s">
        <v>17</v>
      </c>
      <c r="C70" s="6" t="s">
        <v>85</v>
      </c>
      <c r="D70" s="7" t="s">
        <v>110</v>
      </c>
      <c r="E70" s="8">
        <v>2</v>
      </c>
      <c r="F70" s="9">
        <v>84.02</v>
      </c>
      <c r="G70" s="9">
        <f t="shared" si="3"/>
        <v>168.04</v>
      </c>
    </row>
    <row r="71" spans="1:7" ht="30" x14ac:dyDescent="0.25">
      <c r="A71" s="6" t="s">
        <v>59</v>
      </c>
      <c r="B71" s="6" t="s">
        <v>17</v>
      </c>
      <c r="C71" s="6" t="s">
        <v>28</v>
      </c>
      <c r="D71" s="7" t="s">
        <v>60</v>
      </c>
      <c r="E71" s="8">
        <v>0.72</v>
      </c>
      <c r="F71" s="9">
        <v>111.93</v>
      </c>
      <c r="G71" s="9">
        <f t="shared" si="3"/>
        <v>80.59</v>
      </c>
    </row>
    <row r="72" spans="1:7" x14ac:dyDescent="0.25">
      <c r="A72" s="6" t="s">
        <v>92</v>
      </c>
      <c r="B72" s="6" t="s">
        <v>17</v>
      </c>
      <c r="C72" s="6" t="s">
        <v>18</v>
      </c>
      <c r="D72" s="7" t="s">
        <v>93</v>
      </c>
      <c r="E72" s="8">
        <v>6</v>
      </c>
      <c r="F72" s="9">
        <v>48.16</v>
      </c>
      <c r="G72" s="9">
        <f t="shared" si="3"/>
        <v>288.95999999999998</v>
      </c>
    </row>
    <row r="73" spans="1:7" x14ac:dyDescent="0.25">
      <c r="A73" s="10"/>
      <c r="B73" s="10"/>
      <c r="C73" s="10"/>
      <c r="D73" s="7" t="s">
        <v>111</v>
      </c>
      <c r="E73" s="8">
        <v>1</v>
      </c>
      <c r="F73" s="9">
        <f>G64+G65+G66+G67+G68+G69+G70+G71+G72</f>
        <v>1603.02</v>
      </c>
      <c r="G73" s="9">
        <f>ROUND(F73*E73,2)</f>
        <v>1603.02</v>
      </c>
    </row>
    <row r="74" spans="1:7" x14ac:dyDescent="0.25">
      <c r="A74" s="11"/>
      <c r="B74" s="11"/>
      <c r="C74" s="11"/>
      <c r="D74" s="12"/>
      <c r="E74" s="13"/>
      <c r="F74" s="13"/>
      <c r="G74" s="13"/>
    </row>
    <row r="75" spans="1:7" x14ac:dyDescent="0.25">
      <c r="A75" s="6" t="s">
        <v>112</v>
      </c>
      <c r="B75" s="6" t="s">
        <v>11</v>
      </c>
      <c r="C75" s="6" t="s">
        <v>12</v>
      </c>
      <c r="D75" s="7" t="s">
        <v>113</v>
      </c>
      <c r="E75" s="8">
        <f>E77</f>
        <v>1</v>
      </c>
      <c r="F75" s="9">
        <f>F77</f>
        <v>721.92</v>
      </c>
      <c r="G75" s="9">
        <f>G77</f>
        <v>721.92</v>
      </c>
    </row>
    <row r="76" spans="1:7" ht="30" x14ac:dyDescent="0.25">
      <c r="A76" s="6" t="s">
        <v>114</v>
      </c>
      <c r="B76" s="6" t="s">
        <v>17</v>
      </c>
      <c r="C76" s="6" t="s">
        <v>6</v>
      </c>
      <c r="D76" s="7" t="s">
        <v>115</v>
      </c>
      <c r="E76" s="8">
        <v>1</v>
      </c>
      <c r="F76" s="9">
        <v>721.92</v>
      </c>
      <c r="G76" s="9">
        <f>ROUND(E76*F76,2)</f>
        <v>721.92</v>
      </c>
    </row>
    <row r="77" spans="1:7" x14ac:dyDescent="0.25">
      <c r="A77" s="10"/>
      <c r="B77" s="10"/>
      <c r="C77" s="10"/>
      <c r="D77" s="7" t="s">
        <v>116</v>
      </c>
      <c r="E77" s="8">
        <v>1</v>
      </c>
      <c r="F77" s="9">
        <f>G76</f>
        <v>721.92</v>
      </c>
      <c r="G77" s="9">
        <f>ROUND(F77*E77,2)</f>
        <v>721.92</v>
      </c>
    </row>
    <row r="78" spans="1:7" x14ac:dyDescent="0.25">
      <c r="A78" s="11"/>
      <c r="B78" s="11"/>
      <c r="C78" s="11"/>
      <c r="D78" s="12"/>
      <c r="E78" s="13"/>
      <c r="F78" s="13"/>
      <c r="G78" s="13"/>
    </row>
    <row r="79" spans="1:7" x14ac:dyDescent="0.25">
      <c r="A79" s="10"/>
      <c r="B79" s="10"/>
      <c r="C79" s="10"/>
      <c r="D79" s="7" t="s">
        <v>117</v>
      </c>
      <c r="E79" s="8">
        <v>1</v>
      </c>
      <c r="F79" s="9">
        <f>G11+G22+G35+G55+G61+G73+G77</f>
        <v>71263.95</v>
      </c>
      <c r="G79" s="9">
        <f>ROUND(F79*E79,2)</f>
        <v>71263.95</v>
      </c>
    </row>
    <row r="80" spans="1:7" x14ac:dyDescent="0.25">
      <c r="A80" s="11"/>
      <c r="B80" s="11"/>
      <c r="C80" s="11"/>
      <c r="D80" s="12"/>
      <c r="E80" s="13"/>
      <c r="F80" s="13"/>
      <c r="G80" s="13"/>
    </row>
    <row r="81" spans="1:7" x14ac:dyDescent="0.25">
      <c r="A81" s="6" t="s">
        <v>118</v>
      </c>
      <c r="B81" s="6" t="s">
        <v>11</v>
      </c>
      <c r="C81" s="6" t="s">
        <v>12</v>
      </c>
      <c r="D81" s="7" t="s">
        <v>119</v>
      </c>
      <c r="E81" s="8">
        <f>E137</f>
        <v>1</v>
      </c>
      <c r="F81" s="9">
        <f>F137</f>
        <v>323484.92</v>
      </c>
      <c r="G81" s="9">
        <f>G137</f>
        <v>323484.92</v>
      </c>
    </row>
    <row r="82" spans="1:7" ht="30" x14ac:dyDescent="0.25">
      <c r="A82" s="6" t="s">
        <v>120</v>
      </c>
      <c r="B82" s="6" t="s">
        <v>11</v>
      </c>
      <c r="C82" s="6" t="s">
        <v>12</v>
      </c>
      <c r="D82" s="7" t="s">
        <v>121</v>
      </c>
      <c r="E82" s="8">
        <f>E90</f>
        <v>1</v>
      </c>
      <c r="F82" s="9">
        <f>F90</f>
        <v>11464.3</v>
      </c>
      <c r="G82" s="9">
        <f>G90</f>
        <v>11464.3</v>
      </c>
    </row>
    <row r="83" spans="1:7" ht="30" x14ac:dyDescent="0.25">
      <c r="A83" s="6" t="s">
        <v>122</v>
      </c>
      <c r="B83" s="6" t="s">
        <v>17</v>
      </c>
      <c r="C83" s="6" t="s">
        <v>6</v>
      </c>
      <c r="D83" s="7" t="s">
        <v>123</v>
      </c>
      <c r="E83" s="8">
        <v>1</v>
      </c>
      <c r="F83" s="9">
        <v>2323.8000000000002</v>
      </c>
      <c r="G83" s="9">
        <f t="shared" ref="G83:G89" si="4">ROUND(E83*F83,2)</f>
        <v>2323.8000000000002</v>
      </c>
    </row>
    <row r="84" spans="1:7" ht="30" x14ac:dyDescent="0.25">
      <c r="A84" s="6" t="s">
        <v>124</v>
      </c>
      <c r="B84" s="6" t="s">
        <v>17</v>
      </c>
      <c r="C84" s="6" t="s">
        <v>6</v>
      </c>
      <c r="D84" s="7" t="s">
        <v>125</v>
      </c>
      <c r="E84" s="8">
        <v>1</v>
      </c>
      <c r="F84" s="9">
        <v>1716.42</v>
      </c>
      <c r="G84" s="9">
        <f t="shared" si="4"/>
        <v>1716.42</v>
      </c>
    </row>
    <row r="85" spans="1:7" ht="30" x14ac:dyDescent="0.25">
      <c r="A85" s="6" t="s">
        <v>126</v>
      </c>
      <c r="B85" s="6" t="s">
        <v>17</v>
      </c>
      <c r="C85" s="6" t="s">
        <v>6</v>
      </c>
      <c r="D85" s="7" t="s">
        <v>127</v>
      </c>
      <c r="E85" s="8">
        <v>1</v>
      </c>
      <c r="F85" s="9">
        <v>1239.7</v>
      </c>
      <c r="G85" s="9">
        <f t="shared" si="4"/>
        <v>1239.7</v>
      </c>
    </row>
    <row r="86" spans="1:7" ht="30" x14ac:dyDescent="0.25">
      <c r="A86" s="6" t="s">
        <v>128</v>
      </c>
      <c r="B86" s="6" t="s">
        <v>17</v>
      </c>
      <c r="C86" s="6" t="s">
        <v>6</v>
      </c>
      <c r="D86" s="7" t="s">
        <v>129</v>
      </c>
      <c r="E86" s="8">
        <v>1</v>
      </c>
      <c r="F86" s="9">
        <v>1888.91</v>
      </c>
      <c r="G86" s="9">
        <f t="shared" si="4"/>
        <v>1888.91</v>
      </c>
    </row>
    <row r="87" spans="1:7" ht="30" x14ac:dyDescent="0.25">
      <c r="A87" s="6" t="s">
        <v>130</v>
      </c>
      <c r="B87" s="6" t="s">
        <v>17</v>
      </c>
      <c r="C87" s="6" t="s">
        <v>6</v>
      </c>
      <c r="D87" s="7" t="s">
        <v>131</v>
      </c>
      <c r="E87" s="8">
        <v>1</v>
      </c>
      <c r="F87" s="9">
        <v>2852.67</v>
      </c>
      <c r="G87" s="9">
        <f t="shared" si="4"/>
        <v>2852.67</v>
      </c>
    </row>
    <row r="88" spans="1:7" x14ac:dyDescent="0.25">
      <c r="A88" s="6" t="s">
        <v>132</v>
      </c>
      <c r="B88" s="6" t="s">
        <v>17</v>
      </c>
      <c r="C88" s="6" t="s">
        <v>134</v>
      </c>
      <c r="D88" s="7" t="s">
        <v>133</v>
      </c>
      <c r="E88" s="8">
        <v>110</v>
      </c>
      <c r="F88" s="9">
        <v>4.2300000000000004</v>
      </c>
      <c r="G88" s="9">
        <f t="shared" si="4"/>
        <v>465.3</v>
      </c>
    </row>
    <row r="89" spans="1:7" x14ac:dyDescent="0.25">
      <c r="A89" s="6" t="s">
        <v>135</v>
      </c>
      <c r="B89" s="6" t="s">
        <v>17</v>
      </c>
      <c r="C89" s="6" t="s">
        <v>6</v>
      </c>
      <c r="D89" s="7" t="s">
        <v>136</v>
      </c>
      <c r="E89" s="8">
        <v>2</v>
      </c>
      <c r="F89" s="9">
        <v>488.75</v>
      </c>
      <c r="G89" s="9">
        <f t="shared" si="4"/>
        <v>977.5</v>
      </c>
    </row>
    <row r="90" spans="1:7" x14ac:dyDescent="0.25">
      <c r="A90" s="10"/>
      <c r="B90" s="10"/>
      <c r="C90" s="10"/>
      <c r="D90" s="7" t="s">
        <v>137</v>
      </c>
      <c r="E90" s="8">
        <v>1</v>
      </c>
      <c r="F90" s="9">
        <f>G83+G84+G85+G86+G87+G88+G89</f>
        <v>11464.3</v>
      </c>
      <c r="G90" s="9">
        <f>ROUND(F90*E90,2)</f>
        <v>11464.3</v>
      </c>
    </row>
    <row r="91" spans="1:7" x14ac:dyDescent="0.25">
      <c r="A91" s="11"/>
      <c r="B91" s="11"/>
      <c r="C91" s="11"/>
      <c r="D91" s="12"/>
      <c r="E91" s="13"/>
      <c r="F91" s="13"/>
      <c r="G91" s="13"/>
    </row>
    <row r="92" spans="1:7" ht="30" x14ac:dyDescent="0.25">
      <c r="A92" s="6" t="s">
        <v>138</v>
      </c>
      <c r="B92" s="6" t="s">
        <v>11</v>
      </c>
      <c r="C92" s="6" t="s">
        <v>12</v>
      </c>
      <c r="D92" s="7" t="s">
        <v>139</v>
      </c>
      <c r="E92" s="8">
        <f>E100</f>
        <v>1</v>
      </c>
      <c r="F92" s="9">
        <f>F100</f>
        <v>12710.97</v>
      </c>
      <c r="G92" s="9">
        <f>G100</f>
        <v>12710.97</v>
      </c>
    </row>
    <row r="93" spans="1:7" ht="30" x14ac:dyDescent="0.25">
      <c r="A93" s="6" t="s">
        <v>140</v>
      </c>
      <c r="B93" s="6" t="s">
        <v>17</v>
      </c>
      <c r="C93" s="6" t="s">
        <v>6</v>
      </c>
      <c r="D93" s="7" t="s">
        <v>141</v>
      </c>
      <c r="E93" s="8">
        <v>1</v>
      </c>
      <c r="F93" s="9">
        <v>2384.52</v>
      </c>
      <c r="G93" s="9">
        <f t="shared" ref="G93:G99" si="5">ROUND(E93*F93,2)</f>
        <v>2384.52</v>
      </c>
    </row>
    <row r="94" spans="1:7" ht="30" x14ac:dyDescent="0.25">
      <c r="A94" s="6" t="s">
        <v>142</v>
      </c>
      <c r="B94" s="6" t="s">
        <v>17</v>
      </c>
      <c r="C94" s="6" t="s">
        <v>6</v>
      </c>
      <c r="D94" s="7" t="s">
        <v>143</v>
      </c>
      <c r="E94" s="8">
        <v>1</v>
      </c>
      <c r="F94" s="9">
        <v>5083.1400000000003</v>
      </c>
      <c r="G94" s="9">
        <f t="shared" si="5"/>
        <v>5083.1400000000003</v>
      </c>
    </row>
    <row r="95" spans="1:7" ht="30" x14ac:dyDescent="0.25">
      <c r="A95" s="6" t="s">
        <v>144</v>
      </c>
      <c r="B95" s="6" t="s">
        <v>17</v>
      </c>
      <c r="C95" s="6" t="s">
        <v>6</v>
      </c>
      <c r="D95" s="7" t="s">
        <v>145</v>
      </c>
      <c r="E95" s="8">
        <v>1</v>
      </c>
      <c r="F95" s="9">
        <v>1840.42</v>
      </c>
      <c r="G95" s="9">
        <f t="shared" si="5"/>
        <v>1840.42</v>
      </c>
    </row>
    <row r="96" spans="1:7" ht="30" x14ac:dyDescent="0.25">
      <c r="A96" s="6" t="s">
        <v>146</v>
      </c>
      <c r="B96" s="6" t="s">
        <v>17</v>
      </c>
      <c r="C96" s="6" t="s">
        <v>6</v>
      </c>
      <c r="D96" s="7" t="s">
        <v>147</v>
      </c>
      <c r="E96" s="8">
        <v>1</v>
      </c>
      <c r="F96" s="9">
        <v>1651.63</v>
      </c>
      <c r="G96" s="9">
        <f t="shared" si="5"/>
        <v>1651.63</v>
      </c>
    </row>
    <row r="97" spans="1:7" ht="30" x14ac:dyDescent="0.25">
      <c r="A97" s="6" t="s">
        <v>148</v>
      </c>
      <c r="B97" s="6" t="s">
        <v>17</v>
      </c>
      <c r="C97" s="6" t="s">
        <v>6</v>
      </c>
      <c r="D97" s="7" t="s">
        <v>149</v>
      </c>
      <c r="E97" s="8">
        <v>1</v>
      </c>
      <c r="F97" s="9">
        <v>797.21</v>
      </c>
      <c r="G97" s="9">
        <f t="shared" si="5"/>
        <v>797.21</v>
      </c>
    </row>
    <row r="98" spans="1:7" x14ac:dyDescent="0.25">
      <c r="A98" s="6" t="s">
        <v>135</v>
      </c>
      <c r="B98" s="6" t="s">
        <v>17</v>
      </c>
      <c r="C98" s="6" t="s">
        <v>6</v>
      </c>
      <c r="D98" s="7" t="s">
        <v>136</v>
      </c>
      <c r="E98" s="8">
        <v>1</v>
      </c>
      <c r="F98" s="9">
        <v>488.75</v>
      </c>
      <c r="G98" s="9">
        <f t="shared" si="5"/>
        <v>488.75</v>
      </c>
    </row>
    <row r="99" spans="1:7" x14ac:dyDescent="0.25">
      <c r="A99" s="6" t="s">
        <v>132</v>
      </c>
      <c r="B99" s="6" t="s">
        <v>17</v>
      </c>
      <c r="C99" s="6" t="s">
        <v>134</v>
      </c>
      <c r="D99" s="7" t="s">
        <v>133</v>
      </c>
      <c r="E99" s="8">
        <v>110</v>
      </c>
      <c r="F99" s="9">
        <v>4.2300000000000004</v>
      </c>
      <c r="G99" s="9">
        <f t="shared" si="5"/>
        <v>465.3</v>
      </c>
    </row>
    <row r="100" spans="1:7" x14ac:dyDescent="0.25">
      <c r="A100" s="10"/>
      <c r="B100" s="10"/>
      <c r="C100" s="10"/>
      <c r="D100" s="7" t="s">
        <v>150</v>
      </c>
      <c r="E100" s="8">
        <v>1</v>
      </c>
      <c r="F100" s="9">
        <f>G93+G94+G95+G96+G97+G98+G99</f>
        <v>12710.97</v>
      </c>
      <c r="G100" s="9">
        <f>ROUND(F100*E100,2)</f>
        <v>12710.97</v>
      </c>
    </row>
    <row r="101" spans="1:7" x14ac:dyDescent="0.25">
      <c r="A101" s="11"/>
      <c r="B101" s="11"/>
      <c r="C101" s="11"/>
      <c r="D101" s="12"/>
      <c r="E101" s="13"/>
      <c r="F101" s="13"/>
      <c r="G101" s="13"/>
    </row>
    <row r="102" spans="1:7" x14ac:dyDescent="0.25">
      <c r="A102" s="6" t="s">
        <v>151</v>
      </c>
      <c r="B102" s="6" t="s">
        <v>11</v>
      </c>
      <c r="C102" s="6" t="s">
        <v>12</v>
      </c>
      <c r="D102" s="7" t="s">
        <v>152</v>
      </c>
      <c r="E102" s="8">
        <f>E117</f>
        <v>1</v>
      </c>
      <c r="F102" s="9">
        <f>F117</f>
        <v>147573.69</v>
      </c>
      <c r="G102" s="9">
        <f>G117</f>
        <v>147573.69</v>
      </c>
    </row>
    <row r="103" spans="1:7" ht="30" x14ac:dyDescent="0.25">
      <c r="A103" s="6" t="s">
        <v>153</v>
      </c>
      <c r="B103" s="6" t="s">
        <v>17</v>
      </c>
      <c r="C103" s="6" t="s">
        <v>6</v>
      </c>
      <c r="D103" s="7" t="s">
        <v>154</v>
      </c>
      <c r="E103" s="8">
        <v>1</v>
      </c>
      <c r="F103" s="9">
        <v>2471.56</v>
      </c>
      <c r="G103" s="9">
        <f t="shared" ref="G103:G116" si="6">ROUND(E103*F103,2)</f>
        <v>2471.56</v>
      </c>
    </row>
    <row r="104" spans="1:7" ht="30" x14ac:dyDescent="0.25">
      <c r="A104" s="6" t="s">
        <v>155</v>
      </c>
      <c r="B104" s="6" t="s">
        <v>17</v>
      </c>
      <c r="C104" s="6" t="s">
        <v>6</v>
      </c>
      <c r="D104" s="7" t="s">
        <v>156</v>
      </c>
      <c r="E104" s="8">
        <v>1</v>
      </c>
      <c r="F104" s="9">
        <v>25416.45</v>
      </c>
      <c r="G104" s="9">
        <f t="shared" si="6"/>
        <v>25416.45</v>
      </c>
    </row>
    <row r="105" spans="1:7" ht="30" x14ac:dyDescent="0.25">
      <c r="A105" s="6" t="s">
        <v>157</v>
      </c>
      <c r="B105" s="6" t="s">
        <v>17</v>
      </c>
      <c r="C105" s="6" t="s">
        <v>6</v>
      </c>
      <c r="D105" s="7" t="s">
        <v>158</v>
      </c>
      <c r="E105" s="8">
        <v>1</v>
      </c>
      <c r="F105" s="9">
        <v>1437.3</v>
      </c>
      <c r="G105" s="9">
        <f t="shared" si="6"/>
        <v>1437.3</v>
      </c>
    </row>
    <row r="106" spans="1:7" ht="30" x14ac:dyDescent="0.25">
      <c r="A106" s="6" t="s">
        <v>159</v>
      </c>
      <c r="B106" s="6" t="s">
        <v>17</v>
      </c>
      <c r="C106" s="6" t="s">
        <v>6</v>
      </c>
      <c r="D106" s="7" t="s">
        <v>160</v>
      </c>
      <c r="E106" s="8">
        <v>1</v>
      </c>
      <c r="F106" s="9">
        <v>11567.35</v>
      </c>
      <c r="G106" s="9">
        <f t="shared" si="6"/>
        <v>11567.35</v>
      </c>
    </row>
    <row r="107" spans="1:7" ht="30" x14ac:dyDescent="0.25">
      <c r="A107" s="6" t="s">
        <v>161</v>
      </c>
      <c r="B107" s="6" t="s">
        <v>17</v>
      </c>
      <c r="C107" s="6" t="s">
        <v>6</v>
      </c>
      <c r="D107" s="7" t="s">
        <v>162</v>
      </c>
      <c r="E107" s="8">
        <v>1</v>
      </c>
      <c r="F107" s="9">
        <v>1139.3399999999999</v>
      </c>
      <c r="G107" s="9">
        <f t="shared" si="6"/>
        <v>1139.3399999999999</v>
      </c>
    </row>
    <row r="108" spans="1:7" ht="30" x14ac:dyDescent="0.25">
      <c r="A108" s="6" t="s">
        <v>163</v>
      </c>
      <c r="B108" s="6" t="s">
        <v>17</v>
      </c>
      <c r="C108" s="6" t="s">
        <v>6</v>
      </c>
      <c r="D108" s="7" t="s">
        <v>164</v>
      </c>
      <c r="E108" s="8">
        <v>1</v>
      </c>
      <c r="F108" s="9">
        <v>3983.15</v>
      </c>
      <c r="G108" s="9">
        <f t="shared" si="6"/>
        <v>3983.15</v>
      </c>
    </row>
    <row r="109" spans="1:7" ht="30" x14ac:dyDescent="0.25">
      <c r="A109" s="6" t="s">
        <v>165</v>
      </c>
      <c r="B109" s="6" t="s">
        <v>17</v>
      </c>
      <c r="C109" s="6" t="s">
        <v>6</v>
      </c>
      <c r="D109" s="7" t="s">
        <v>166</v>
      </c>
      <c r="E109" s="8">
        <v>2</v>
      </c>
      <c r="F109" s="9">
        <v>27011</v>
      </c>
      <c r="G109" s="9">
        <f t="shared" si="6"/>
        <v>54022</v>
      </c>
    </row>
    <row r="110" spans="1:7" x14ac:dyDescent="0.25">
      <c r="A110" s="6" t="s">
        <v>167</v>
      </c>
      <c r="B110" s="6" t="s">
        <v>17</v>
      </c>
      <c r="C110" s="6" t="s">
        <v>6</v>
      </c>
      <c r="D110" s="7" t="s">
        <v>168</v>
      </c>
      <c r="E110" s="8">
        <v>2</v>
      </c>
      <c r="F110" s="9">
        <v>710.22</v>
      </c>
      <c r="G110" s="9">
        <f t="shared" si="6"/>
        <v>1420.44</v>
      </c>
    </row>
    <row r="111" spans="1:7" ht="30" x14ac:dyDescent="0.25">
      <c r="A111" s="6" t="s">
        <v>169</v>
      </c>
      <c r="B111" s="6" t="s">
        <v>17</v>
      </c>
      <c r="C111" s="6" t="s">
        <v>6</v>
      </c>
      <c r="D111" s="7" t="s">
        <v>170</v>
      </c>
      <c r="E111" s="8">
        <v>1</v>
      </c>
      <c r="F111" s="9">
        <v>21108.92</v>
      </c>
      <c r="G111" s="9">
        <f t="shared" si="6"/>
        <v>21108.92</v>
      </c>
    </row>
    <row r="112" spans="1:7" ht="30" x14ac:dyDescent="0.25">
      <c r="A112" s="6" t="s">
        <v>171</v>
      </c>
      <c r="B112" s="6" t="s">
        <v>17</v>
      </c>
      <c r="C112" s="6" t="s">
        <v>6</v>
      </c>
      <c r="D112" s="7" t="s">
        <v>172</v>
      </c>
      <c r="E112" s="8">
        <v>4</v>
      </c>
      <c r="F112" s="9">
        <v>3398.2</v>
      </c>
      <c r="G112" s="9">
        <f t="shared" si="6"/>
        <v>13592.8</v>
      </c>
    </row>
    <row r="113" spans="1:7" ht="30" x14ac:dyDescent="0.25">
      <c r="A113" s="6" t="s">
        <v>173</v>
      </c>
      <c r="B113" s="6" t="s">
        <v>17</v>
      </c>
      <c r="C113" s="6" t="s">
        <v>6</v>
      </c>
      <c r="D113" s="7" t="s">
        <v>174</v>
      </c>
      <c r="E113" s="8">
        <v>4</v>
      </c>
      <c r="F113" s="9">
        <v>1985.6</v>
      </c>
      <c r="G113" s="9">
        <f t="shared" si="6"/>
        <v>7942.4</v>
      </c>
    </row>
    <row r="114" spans="1:7" x14ac:dyDescent="0.25">
      <c r="A114" s="6" t="s">
        <v>175</v>
      </c>
      <c r="B114" s="6" t="s">
        <v>17</v>
      </c>
      <c r="C114" s="6" t="s">
        <v>6</v>
      </c>
      <c r="D114" s="7" t="s">
        <v>176</v>
      </c>
      <c r="E114" s="8">
        <v>1</v>
      </c>
      <c r="F114" s="9">
        <v>1666.71</v>
      </c>
      <c r="G114" s="9">
        <f t="shared" si="6"/>
        <v>1666.71</v>
      </c>
    </row>
    <row r="115" spans="1:7" x14ac:dyDescent="0.25">
      <c r="A115" s="6" t="s">
        <v>177</v>
      </c>
      <c r="B115" s="6" t="s">
        <v>17</v>
      </c>
      <c r="C115" s="6" t="s">
        <v>6</v>
      </c>
      <c r="D115" s="7" t="s">
        <v>178</v>
      </c>
      <c r="E115" s="8">
        <v>1</v>
      </c>
      <c r="F115" s="9">
        <v>747.77</v>
      </c>
      <c r="G115" s="9">
        <f t="shared" si="6"/>
        <v>747.77</v>
      </c>
    </row>
    <row r="116" spans="1:7" x14ac:dyDescent="0.25">
      <c r="A116" s="6" t="s">
        <v>132</v>
      </c>
      <c r="B116" s="6" t="s">
        <v>17</v>
      </c>
      <c r="C116" s="6" t="s">
        <v>134</v>
      </c>
      <c r="D116" s="7" t="s">
        <v>133</v>
      </c>
      <c r="E116" s="8">
        <v>250</v>
      </c>
      <c r="F116" s="9">
        <v>4.2300000000000004</v>
      </c>
      <c r="G116" s="9">
        <f t="shared" si="6"/>
        <v>1057.5</v>
      </c>
    </row>
    <row r="117" spans="1:7" x14ac:dyDescent="0.25">
      <c r="A117" s="10"/>
      <c r="B117" s="10"/>
      <c r="C117" s="10"/>
      <c r="D117" s="7" t="s">
        <v>179</v>
      </c>
      <c r="E117" s="8">
        <v>1</v>
      </c>
      <c r="F117" s="9">
        <f>G103+G104+G105+G106+G107+G108+G109+G110+G111+G112+G113+G114+G115+G116</f>
        <v>147573.69</v>
      </c>
      <c r="G117" s="9">
        <f>ROUND(F117*E117,2)</f>
        <v>147573.69</v>
      </c>
    </row>
    <row r="118" spans="1:7" x14ac:dyDescent="0.25">
      <c r="A118" s="11"/>
      <c r="B118" s="11"/>
      <c r="C118" s="11"/>
      <c r="D118" s="12"/>
      <c r="E118" s="13"/>
      <c r="F118" s="13"/>
      <c r="G118" s="13"/>
    </row>
    <row r="119" spans="1:7" x14ac:dyDescent="0.25">
      <c r="A119" s="6" t="s">
        <v>180</v>
      </c>
      <c r="B119" s="6" t="s">
        <v>11</v>
      </c>
      <c r="C119" s="6" t="s">
        <v>12</v>
      </c>
      <c r="D119" s="7" t="s">
        <v>181</v>
      </c>
      <c r="E119" s="8">
        <f>E122</f>
        <v>1</v>
      </c>
      <c r="F119" s="9">
        <f>F122</f>
        <v>141521.29999999999</v>
      </c>
      <c r="G119" s="9">
        <f>G122</f>
        <v>141521.29999999999</v>
      </c>
    </row>
    <row r="120" spans="1:7" ht="30" x14ac:dyDescent="0.25">
      <c r="A120" s="6" t="s">
        <v>182</v>
      </c>
      <c r="B120" s="6" t="s">
        <v>17</v>
      </c>
      <c r="C120" s="6" t="s">
        <v>6</v>
      </c>
      <c r="D120" s="7" t="s">
        <v>183</v>
      </c>
      <c r="E120" s="8">
        <v>2</v>
      </c>
      <c r="F120" s="9">
        <v>69872.350000000006</v>
      </c>
      <c r="G120" s="9">
        <f>ROUND(E120*F120,2)</f>
        <v>139744.70000000001</v>
      </c>
    </row>
    <row r="121" spans="1:7" x14ac:dyDescent="0.25">
      <c r="A121" s="6" t="s">
        <v>132</v>
      </c>
      <c r="B121" s="6" t="s">
        <v>17</v>
      </c>
      <c r="C121" s="6" t="s">
        <v>134</v>
      </c>
      <c r="D121" s="7" t="s">
        <v>133</v>
      </c>
      <c r="E121" s="8">
        <v>420</v>
      </c>
      <c r="F121" s="9">
        <v>4.2300000000000004</v>
      </c>
      <c r="G121" s="9">
        <f>ROUND(E121*F121,2)</f>
        <v>1776.6</v>
      </c>
    </row>
    <row r="122" spans="1:7" x14ac:dyDescent="0.25">
      <c r="A122" s="10"/>
      <c r="B122" s="10"/>
      <c r="C122" s="10"/>
      <c r="D122" s="7" t="s">
        <v>184</v>
      </c>
      <c r="E122" s="8">
        <v>1</v>
      </c>
      <c r="F122" s="9">
        <f>G120+G121</f>
        <v>141521.29999999999</v>
      </c>
      <c r="G122" s="9">
        <f>ROUND(F122*E122,2)</f>
        <v>141521.29999999999</v>
      </c>
    </row>
    <row r="123" spans="1:7" x14ac:dyDescent="0.25">
      <c r="A123" s="11"/>
      <c r="B123" s="11"/>
      <c r="C123" s="11"/>
      <c r="D123" s="12"/>
      <c r="E123" s="13"/>
      <c r="F123" s="13"/>
      <c r="G123" s="13"/>
    </row>
    <row r="124" spans="1:7" x14ac:dyDescent="0.25">
      <c r="A124" s="6" t="s">
        <v>185</v>
      </c>
      <c r="B124" s="6" t="s">
        <v>11</v>
      </c>
      <c r="C124" s="6" t="s">
        <v>12</v>
      </c>
      <c r="D124" s="7" t="s">
        <v>186</v>
      </c>
      <c r="E124" s="8">
        <f>E129</f>
        <v>1</v>
      </c>
      <c r="F124" s="9">
        <f>F129</f>
        <v>4888.82</v>
      </c>
      <c r="G124" s="9">
        <f>G129</f>
        <v>4888.82</v>
      </c>
    </row>
    <row r="125" spans="1:7" x14ac:dyDescent="0.25">
      <c r="A125" s="6" t="s">
        <v>187</v>
      </c>
      <c r="B125" s="6" t="s">
        <v>17</v>
      </c>
      <c r="C125" s="6" t="s">
        <v>6</v>
      </c>
      <c r="D125" s="7" t="s">
        <v>188</v>
      </c>
      <c r="E125" s="8">
        <v>2</v>
      </c>
      <c r="F125" s="9">
        <v>1395.4</v>
      </c>
      <c r="G125" s="9">
        <f>ROUND(E125*F125,2)</f>
        <v>2790.8</v>
      </c>
    </row>
    <row r="126" spans="1:7" x14ac:dyDescent="0.25">
      <c r="A126" s="6" t="s">
        <v>189</v>
      </c>
      <c r="B126" s="6" t="s">
        <v>17</v>
      </c>
      <c r="C126" s="6" t="s">
        <v>6</v>
      </c>
      <c r="D126" s="7" t="s">
        <v>190</v>
      </c>
      <c r="E126" s="8">
        <v>2</v>
      </c>
      <c r="F126" s="9">
        <v>567.30999999999995</v>
      </c>
      <c r="G126" s="9">
        <f>ROUND(E126*F126,2)</f>
        <v>1134.6199999999999</v>
      </c>
    </row>
    <row r="127" spans="1:7" ht="30" x14ac:dyDescent="0.25">
      <c r="A127" s="6" t="s">
        <v>191</v>
      </c>
      <c r="B127" s="6" t="s">
        <v>17</v>
      </c>
      <c r="C127" s="6" t="s">
        <v>6</v>
      </c>
      <c r="D127" s="7" t="s">
        <v>192</v>
      </c>
      <c r="E127" s="8">
        <v>2</v>
      </c>
      <c r="F127" s="9">
        <v>249.05</v>
      </c>
      <c r="G127" s="9">
        <f>ROUND(E127*F127,2)</f>
        <v>498.1</v>
      </c>
    </row>
    <row r="128" spans="1:7" x14ac:dyDescent="0.25">
      <c r="A128" s="6" t="s">
        <v>132</v>
      </c>
      <c r="B128" s="6" t="s">
        <v>17</v>
      </c>
      <c r="C128" s="6" t="s">
        <v>134</v>
      </c>
      <c r="D128" s="7" t="s">
        <v>133</v>
      </c>
      <c r="E128" s="8">
        <v>110</v>
      </c>
      <c r="F128" s="9">
        <v>4.2300000000000004</v>
      </c>
      <c r="G128" s="9">
        <f>ROUND(E128*F128,2)</f>
        <v>465.3</v>
      </c>
    </row>
    <row r="129" spans="1:7" x14ac:dyDescent="0.25">
      <c r="A129" s="10"/>
      <c r="B129" s="10"/>
      <c r="C129" s="10"/>
      <c r="D129" s="7" t="s">
        <v>193</v>
      </c>
      <c r="E129" s="8">
        <v>1</v>
      </c>
      <c r="F129" s="9">
        <f>G125+G126+G127+G128</f>
        <v>4888.82</v>
      </c>
      <c r="G129" s="9">
        <f>ROUND(F129*E129,2)</f>
        <v>4888.82</v>
      </c>
    </row>
    <row r="130" spans="1:7" x14ac:dyDescent="0.25">
      <c r="A130" s="11"/>
      <c r="B130" s="11"/>
      <c r="C130" s="11"/>
      <c r="D130" s="12"/>
      <c r="E130" s="13"/>
      <c r="F130" s="13"/>
      <c r="G130" s="13"/>
    </row>
    <row r="131" spans="1:7" x14ac:dyDescent="0.25">
      <c r="A131" s="6" t="s">
        <v>194</v>
      </c>
      <c r="B131" s="6" t="s">
        <v>11</v>
      </c>
      <c r="C131" s="6" t="s">
        <v>12</v>
      </c>
      <c r="D131" s="7" t="s">
        <v>195</v>
      </c>
      <c r="E131" s="8">
        <f>E135</f>
        <v>1</v>
      </c>
      <c r="F131" s="9">
        <f>F135</f>
        <v>5325.84</v>
      </c>
      <c r="G131" s="9">
        <f>G135</f>
        <v>5325.84</v>
      </c>
    </row>
    <row r="132" spans="1:7" ht="30" x14ac:dyDescent="0.25">
      <c r="A132" s="6" t="s">
        <v>196</v>
      </c>
      <c r="B132" s="6" t="s">
        <v>17</v>
      </c>
      <c r="C132" s="6" t="s">
        <v>12</v>
      </c>
      <c r="D132" s="7" t="s">
        <v>197</v>
      </c>
      <c r="E132" s="8">
        <v>1</v>
      </c>
      <c r="F132" s="9">
        <v>2556.42</v>
      </c>
      <c r="G132" s="9">
        <f>ROUND(E132*F132,2)</f>
        <v>2556.42</v>
      </c>
    </row>
    <row r="133" spans="1:7" ht="30" x14ac:dyDescent="0.25">
      <c r="A133" s="6" t="s">
        <v>198</v>
      </c>
      <c r="B133" s="6" t="s">
        <v>17</v>
      </c>
      <c r="C133" s="6" t="s">
        <v>12</v>
      </c>
      <c r="D133" s="7" t="s">
        <v>199</v>
      </c>
      <c r="E133" s="8">
        <v>1</v>
      </c>
      <c r="F133" s="9">
        <v>852.12</v>
      </c>
      <c r="G133" s="9">
        <f>ROUND(E133*F133,2)</f>
        <v>852.12</v>
      </c>
    </row>
    <row r="134" spans="1:7" ht="30" x14ac:dyDescent="0.25">
      <c r="A134" s="6" t="s">
        <v>200</v>
      </c>
      <c r="B134" s="6" t="s">
        <v>17</v>
      </c>
      <c r="C134" s="6" t="s">
        <v>12</v>
      </c>
      <c r="D134" s="7" t="s">
        <v>201</v>
      </c>
      <c r="E134" s="8">
        <v>1</v>
      </c>
      <c r="F134" s="9">
        <v>1917.3</v>
      </c>
      <c r="G134" s="9">
        <f>ROUND(E134*F134,2)</f>
        <v>1917.3</v>
      </c>
    </row>
    <row r="135" spans="1:7" x14ac:dyDescent="0.25">
      <c r="A135" s="10"/>
      <c r="B135" s="10"/>
      <c r="C135" s="10"/>
      <c r="D135" s="7" t="s">
        <v>202</v>
      </c>
      <c r="E135" s="8">
        <v>1</v>
      </c>
      <c r="F135" s="9">
        <f>G132+G133+G134</f>
        <v>5325.84</v>
      </c>
      <c r="G135" s="9">
        <f>ROUND(F135*E135,2)</f>
        <v>5325.84</v>
      </c>
    </row>
    <row r="136" spans="1:7" x14ac:dyDescent="0.25">
      <c r="A136" s="11"/>
      <c r="B136" s="11"/>
      <c r="C136" s="11"/>
      <c r="D136" s="12"/>
      <c r="E136" s="13"/>
      <c r="F136" s="13"/>
      <c r="G136" s="13"/>
    </row>
    <row r="137" spans="1:7" x14ac:dyDescent="0.25">
      <c r="A137" s="10"/>
      <c r="B137" s="10"/>
      <c r="C137" s="10"/>
      <c r="D137" s="7" t="s">
        <v>203</v>
      </c>
      <c r="E137" s="8">
        <v>1</v>
      </c>
      <c r="F137" s="9">
        <f>G90+G100+G117+G122+G129+G135</f>
        <v>323484.92</v>
      </c>
      <c r="G137" s="9">
        <f>ROUND(F137*E137,2)</f>
        <v>323484.92</v>
      </c>
    </row>
    <row r="138" spans="1:7" x14ac:dyDescent="0.25">
      <c r="A138" s="11"/>
      <c r="B138" s="11"/>
      <c r="C138" s="11"/>
      <c r="D138" s="12"/>
      <c r="E138" s="13"/>
      <c r="F138" s="13"/>
      <c r="G138" s="13"/>
    </row>
    <row r="139" spans="1:7" x14ac:dyDescent="0.25">
      <c r="A139" s="6" t="s">
        <v>204</v>
      </c>
      <c r="B139" s="6" t="s">
        <v>11</v>
      </c>
      <c r="C139" s="6" t="s">
        <v>12</v>
      </c>
      <c r="D139" s="7" t="s">
        <v>205</v>
      </c>
      <c r="E139" s="8">
        <f>E189</f>
        <v>1</v>
      </c>
      <c r="F139" s="9">
        <f>F189</f>
        <v>38252.629999999997</v>
      </c>
      <c r="G139" s="9">
        <f>G189</f>
        <v>38252.629999999997</v>
      </c>
    </row>
    <row r="140" spans="1:7" ht="30" x14ac:dyDescent="0.25">
      <c r="A140" s="6" t="s">
        <v>206</v>
      </c>
      <c r="B140" s="6" t="s">
        <v>11</v>
      </c>
      <c r="C140" s="6" t="s">
        <v>12</v>
      </c>
      <c r="D140" s="7" t="s">
        <v>207</v>
      </c>
      <c r="E140" s="8">
        <f>E145</f>
        <v>1</v>
      </c>
      <c r="F140" s="9">
        <f>F145</f>
        <v>17953.97</v>
      </c>
      <c r="G140" s="9">
        <f>G145</f>
        <v>17953.97</v>
      </c>
    </row>
    <row r="141" spans="1:7" ht="30" x14ac:dyDescent="0.25">
      <c r="A141" s="6" t="s">
        <v>208</v>
      </c>
      <c r="B141" s="6" t="s">
        <v>17</v>
      </c>
      <c r="C141" s="6" t="s">
        <v>6</v>
      </c>
      <c r="D141" s="7" t="s">
        <v>209</v>
      </c>
      <c r="E141" s="8">
        <v>1</v>
      </c>
      <c r="F141" s="9">
        <v>694.43</v>
      </c>
      <c r="G141" s="9">
        <f>ROUND(E141*F141,2)</f>
        <v>694.43</v>
      </c>
    </row>
    <row r="142" spans="1:7" x14ac:dyDescent="0.25">
      <c r="A142" s="6" t="s">
        <v>210</v>
      </c>
      <c r="B142" s="6" t="s">
        <v>17</v>
      </c>
      <c r="C142" s="6" t="s">
        <v>85</v>
      </c>
      <c r="D142" s="7" t="s">
        <v>211</v>
      </c>
      <c r="E142" s="8">
        <v>1</v>
      </c>
      <c r="F142" s="9">
        <v>11950.28</v>
      </c>
      <c r="G142" s="9">
        <f>ROUND(E142*F142,2)</f>
        <v>11950.28</v>
      </c>
    </row>
    <row r="143" spans="1:7" ht="30" x14ac:dyDescent="0.25">
      <c r="A143" s="6" t="s">
        <v>212</v>
      </c>
      <c r="B143" s="6" t="s">
        <v>17</v>
      </c>
      <c r="C143" s="6" t="s">
        <v>6</v>
      </c>
      <c r="D143" s="7" t="s">
        <v>213</v>
      </c>
      <c r="E143" s="8">
        <v>2</v>
      </c>
      <c r="F143" s="9">
        <v>2582.63</v>
      </c>
      <c r="G143" s="9">
        <f>ROUND(E143*F143,2)</f>
        <v>5165.26</v>
      </c>
    </row>
    <row r="144" spans="1:7" x14ac:dyDescent="0.25">
      <c r="A144" s="6" t="s">
        <v>214</v>
      </c>
      <c r="B144" s="6" t="s">
        <v>17</v>
      </c>
      <c r="C144" s="6" t="s">
        <v>6</v>
      </c>
      <c r="D144" s="7" t="s">
        <v>215</v>
      </c>
      <c r="E144" s="8">
        <v>1</v>
      </c>
      <c r="F144" s="9">
        <v>144</v>
      </c>
      <c r="G144" s="9">
        <f>ROUND(E144*F144,2)</f>
        <v>144</v>
      </c>
    </row>
    <row r="145" spans="1:7" x14ac:dyDescent="0.25">
      <c r="A145" s="10"/>
      <c r="B145" s="10"/>
      <c r="C145" s="10"/>
      <c r="D145" s="7" t="s">
        <v>216</v>
      </c>
      <c r="E145" s="8">
        <v>1</v>
      </c>
      <c r="F145" s="9">
        <f>G141+G142+G143+G144</f>
        <v>17953.97</v>
      </c>
      <c r="G145" s="9">
        <f>ROUND(F145*E145,2)</f>
        <v>17953.97</v>
      </c>
    </row>
    <row r="146" spans="1:7" x14ac:dyDescent="0.25">
      <c r="A146" s="11"/>
      <c r="B146" s="11"/>
      <c r="C146" s="11"/>
      <c r="D146" s="12"/>
      <c r="E146" s="13"/>
      <c r="F146" s="13"/>
      <c r="G146" s="13"/>
    </row>
    <row r="147" spans="1:7" ht="30" x14ac:dyDescent="0.25">
      <c r="A147" s="6" t="s">
        <v>217</v>
      </c>
      <c r="B147" s="6" t="s">
        <v>11</v>
      </c>
      <c r="C147" s="6" t="s">
        <v>12</v>
      </c>
      <c r="D147" s="7" t="s">
        <v>218</v>
      </c>
      <c r="E147" s="8">
        <f>E151</f>
        <v>1</v>
      </c>
      <c r="F147" s="9">
        <f>F151</f>
        <v>636.14</v>
      </c>
      <c r="G147" s="9">
        <f>G151</f>
        <v>636.14</v>
      </c>
    </row>
    <row r="148" spans="1:7" x14ac:dyDescent="0.25">
      <c r="A148" s="6" t="s">
        <v>219</v>
      </c>
      <c r="B148" s="6" t="s">
        <v>17</v>
      </c>
      <c r="C148" s="6" t="s">
        <v>108</v>
      </c>
      <c r="D148" s="7" t="s">
        <v>220</v>
      </c>
      <c r="E148" s="8">
        <v>22</v>
      </c>
      <c r="F148" s="9">
        <v>16.37</v>
      </c>
      <c r="G148" s="9">
        <f>ROUND(E148*F148,2)</f>
        <v>360.14</v>
      </c>
    </row>
    <row r="149" spans="1:7" x14ac:dyDescent="0.25">
      <c r="A149" s="6" t="s">
        <v>221</v>
      </c>
      <c r="B149" s="6" t="s">
        <v>17</v>
      </c>
      <c r="C149" s="6" t="s">
        <v>108</v>
      </c>
      <c r="D149" s="7" t="s">
        <v>222</v>
      </c>
      <c r="E149" s="8">
        <v>44</v>
      </c>
      <c r="F149" s="9">
        <v>3</v>
      </c>
      <c r="G149" s="9">
        <f>ROUND(E149*F149,2)</f>
        <v>132</v>
      </c>
    </row>
    <row r="150" spans="1:7" x14ac:dyDescent="0.25">
      <c r="A150" s="6" t="s">
        <v>214</v>
      </c>
      <c r="B150" s="6" t="s">
        <v>17</v>
      </c>
      <c r="C150" s="6" t="s">
        <v>6</v>
      </c>
      <c r="D150" s="7" t="s">
        <v>215</v>
      </c>
      <c r="E150" s="8">
        <v>1</v>
      </c>
      <c r="F150" s="9">
        <v>144</v>
      </c>
      <c r="G150" s="9">
        <f>ROUND(E150*F150,2)</f>
        <v>144</v>
      </c>
    </row>
    <row r="151" spans="1:7" x14ac:dyDescent="0.25">
      <c r="A151" s="10"/>
      <c r="B151" s="10"/>
      <c r="C151" s="10"/>
      <c r="D151" s="7" t="s">
        <v>223</v>
      </c>
      <c r="E151" s="8">
        <v>1</v>
      </c>
      <c r="F151" s="9">
        <f>G148+G149+G150</f>
        <v>636.14</v>
      </c>
      <c r="G151" s="9">
        <f>ROUND(F151*E151,2)</f>
        <v>636.14</v>
      </c>
    </row>
    <row r="152" spans="1:7" x14ac:dyDescent="0.25">
      <c r="A152" s="11"/>
      <c r="B152" s="11"/>
      <c r="C152" s="11"/>
      <c r="D152" s="12"/>
      <c r="E152" s="13"/>
      <c r="F152" s="13"/>
      <c r="G152" s="13"/>
    </row>
    <row r="153" spans="1:7" ht="30" x14ac:dyDescent="0.25">
      <c r="A153" s="6" t="s">
        <v>224</v>
      </c>
      <c r="B153" s="6" t="s">
        <v>11</v>
      </c>
      <c r="C153" s="6" t="s">
        <v>12</v>
      </c>
      <c r="D153" s="7" t="s">
        <v>225</v>
      </c>
      <c r="E153" s="8">
        <f>E161</f>
        <v>1</v>
      </c>
      <c r="F153" s="9">
        <f>F161</f>
        <v>4835.45</v>
      </c>
      <c r="G153" s="9">
        <f>G161</f>
        <v>4835.45</v>
      </c>
    </row>
    <row r="154" spans="1:7" x14ac:dyDescent="0.25">
      <c r="A154" s="6" t="s">
        <v>226</v>
      </c>
      <c r="B154" s="6" t="s">
        <v>17</v>
      </c>
      <c r="C154" s="6" t="s">
        <v>108</v>
      </c>
      <c r="D154" s="7" t="s">
        <v>227</v>
      </c>
      <c r="E154" s="8">
        <v>335</v>
      </c>
      <c r="F154" s="9">
        <v>3.22</v>
      </c>
      <c r="G154" s="9">
        <f t="shared" ref="G154:G160" si="7">ROUND(E154*F154,2)</f>
        <v>1078.7</v>
      </c>
    </row>
    <row r="155" spans="1:7" x14ac:dyDescent="0.25">
      <c r="A155" s="6" t="s">
        <v>228</v>
      </c>
      <c r="B155" s="6" t="s">
        <v>17</v>
      </c>
      <c r="C155" s="6" t="s">
        <v>108</v>
      </c>
      <c r="D155" s="7" t="s">
        <v>229</v>
      </c>
      <c r="E155" s="8">
        <v>45</v>
      </c>
      <c r="F155" s="9">
        <v>4.8499999999999996</v>
      </c>
      <c r="G155" s="9">
        <f t="shared" si="7"/>
        <v>218.25</v>
      </c>
    </row>
    <row r="156" spans="1:7" x14ac:dyDescent="0.25">
      <c r="A156" s="6" t="s">
        <v>230</v>
      </c>
      <c r="B156" s="6" t="s">
        <v>17</v>
      </c>
      <c r="C156" s="6" t="s">
        <v>108</v>
      </c>
      <c r="D156" s="7" t="s">
        <v>231</v>
      </c>
      <c r="E156" s="8">
        <v>40</v>
      </c>
      <c r="F156" s="9">
        <v>14.55</v>
      </c>
      <c r="G156" s="9">
        <f t="shared" si="7"/>
        <v>582</v>
      </c>
    </row>
    <row r="157" spans="1:7" x14ac:dyDescent="0.25">
      <c r="A157" s="6" t="s">
        <v>232</v>
      </c>
      <c r="B157" s="6" t="s">
        <v>17</v>
      </c>
      <c r="C157" s="6" t="s">
        <v>108</v>
      </c>
      <c r="D157" s="7" t="s">
        <v>233</v>
      </c>
      <c r="E157" s="8">
        <v>270</v>
      </c>
      <c r="F157" s="9">
        <v>2.79</v>
      </c>
      <c r="G157" s="9">
        <f t="shared" si="7"/>
        <v>753.3</v>
      </c>
    </row>
    <row r="158" spans="1:7" x14ac:dyDescent="0.25">
      <c r="A158" s="6" t="s">
        <v>234</v>
      </c>
      <c r="B158" s="6" t="s">
        <v>17</v>
      </c>
      <c r="C158" s="6" t="s">
        <v>108</v>
      </c>
      <c r="D158" s="7" t="s">
        <v>235</v>
      </c>
      <c r="E158" s="8">
        <v>320</v>
      </c>
      <c r="F158" s="9">
        <v>3.73</v>
      </c>
      <c r="G158" s="9">
        <f t="shared" si="7"/>
        <v>1193.5999999999999</v>
      </c>
    </row>
    <row r="159" spans="1:7" ht="30" x14ac:dyDescent="0.25">
      <c r="A159" s="6" t="s">
        <v>236</v>
      </c>
      <c r="B159" s="6" t="s">
        <v>17</v>
      </c>
      <c r="C159" s="6" t="s">
        <v>108</v>
      </c>
      <c r="D159" s="7" t="s">
        <v>237</v>
      </c>
      <c r="E159" s="8">
        <v>160</v>
      </c>
      <c r="F159" s="9">
        <v>5.41</v>
      </c>
      <c r="G159" s="9">
        <f t="shared" si="7"/>
        <v>865.6</v>
      </c>
    </row>
    <row r="160" spans="1:7" x14ac:dyDescent="0.25">
      <c r="A160" s="6" t="s">
        <v>214</v>
      </c>
      <c r="B160" s="6" t="s">
        <v>17</v>
      </c>
      <c r="C160" s="6" t="s">
        <v>6</v>
      </c>
      <c r="D160" s="7" t="s">
        <v>215</v>
      </c>
      <c r="E160" s="8">
        <v>1</v>
      </c>
      <c r="F160" s="9">
        <v>144</v>
      </c>
      <c r="G160" s="9">
        <f t="shared" si="7"/>
        <v>144</v>
      </c>
    </row>
    <row r="161" spans="1:7" x14ac:dyDescent="0.25">
      <c r="A161" s="10"/>
      <c r="B161" s="10"/>
      <c r="C161" s="10"/>
      <c r="D161" s="7" t="s">
        <v>238</v>
      </c>
      <c r="E161" s="8">
        <v>1</v>
      </c>
      <c r="F161" s="9">
        <f>G154+G155+G156+G157+G158+G159+G160</f>
        <v>4835.45</v>
      </c>
      <c r="G161" s="9">
        <f>ROUND(F161*E161,2)</f>
        <v>4835.45</v>
      </c>
    </row>
    <row r="162" spans="1:7" x14ac:dyDescent="0.25">
      <c r="A162" s="11"/>
      <c r="B162" s="11"/>
      <c r="C162" s="11"/>
      <c r="D162" s="12"/>
      <c r="E162" s="13"/>
      <c r="F162" s="13"/>
      <c r="G162" s="13"/>
    </row>
    <row r="163" spans="1:7" ht="30" x14ac:dyDescent="0.25">
      <c r="A163" s="6" t="s">
        <v>239</v>
      </c>
      <c r="B163" s="6" t="s">
        <v>11</v>
      </c>
      <c r="C163" s="6" t="s">
        <v>12</v>
      </c>
      <c r="D163" s="7" t="s">
        <v>240</v>
      </c>
      <c r="E163" s="8">
        <f>E173</f>
        <v>1</v>
      </c>
      <c r="F163" s="9">
        <f>F173</f>
        <v>3441.4</v>
      </c>
      <c r="G163" s="9">
        <f>G173</f>
        <v>3441.4</v>
      </c>
    </row>
    <row r="164" spans="1:7" x14ac:dyDescent="0.25">
      <c r="A164" s="6" t="s">
        <v>241</v>
      </c>
      <c r="B164" s="6" t="s">
        <v>17</v>
      </c>
      <c r="C164" s="6" t="s">
        <v>6</v>
      </c>
      <c r="D164" s="7" t="s">
        <v>242</v>
      </c>
      <c r="E164" s="8">
        <v>5</v>
      </c>
      <c r="F164" s="9">
        <v>84</v>
      </c>
      <c r="G164" s="9">
        <f t="shared" ref="G164:G172" si="8">ROUND(E164*F164,2)</f>
        <v>420</v>
      </c>
    </row>
    <row r="165" spans="1:7" ht="30" x14ac:dyDescent="0.25">
      <c r="A165" s="6" t="s">
        <v>243</v>
      </c>
      <c r="B165" s="6" t="s">
        <v>17</v>
      </c>
      <c r="C165" s="6" t="s">
        <v>6</v>
      </c>
      <c r="D165" s="7" t="s">
        <v>244</v>
      </c>
      <c r="E165" s="8">
        <v>7</v>
      </c>
      <c r="F165" s="9">
        <v>114</v>
      </c>
      <c r="G165" s="9">
        <f t="shared" si="8"/>
        <v>798</v>
      </c>
    </row>
    <row r="166" spans="1:7" x14ac:dyDescent="0.25">
      <c r="A166" s="6" t="s">
        <v>245</v>
      </c>
      <c r="B166" s="6" t="s">
        <v>17</v>
      </c>
      <c r="C166" s="6" t="s">
        <v>6</v>
      </c>
      <c r="D166" s="7" t="s">
        <v>246</v>
      </c>
      <c r="E166" s="8">
        <v>1</v>
      </c>
      <c r="F166" s="9">
        <v>360</v>
      </c>
      <c r="G166" s="9">
        <f t="shared" si="8"/>
        <v>360</v>
      </c>
    </row>
    <row r="167" spans="1:7" x14ac:dyDescent="0.25">
      <c r="A167" s="6" t="s">
        <v>247</v>
      </c>
      <c r="B167" s="6" t="s">
        <v>17</v>
      </c>
      <c r="C167" s="6" t="s">
        <v>249</v>
      </c>
      <c r="D167" s="7" t="s">
        <v>248</v>
      </c>
      <c r="E167" s="8">
        <v>25</v>
      </c>
      <c r="F167" s="9">
        <v>3.94</v>
      </c>
      <c r="G167" s="9">
        <f t="shared" si="8"/>
        <v>98.5</v>
      </c>
    </row>
    <row r="168" spans="1:7" x14ac:dyDescent="0.25">
      <c r="A168" s="6" t="s">
        <v>250</v>
      </c>
      <c r="B168" s="6" t="s">
        <v>17</v>
      </c>
      <c r="C168" s="6" t="s">
        <v>249</v>
      </c>
      <c r="D168" s="7" t="s">
        <v>251</v>
      </c>
      <c r="E168" s="8">
        <v>32</v>
      </c>
      <c r="F168" s="9">
        <v>7.5</v>
      </c>
      <c r="G168" s="9">
        <f t="shared" si="8"/>
        <v>240</v>
      </c>
    </row>
    <row r="169" spans="1:7" x14ac:dyDescent="0.25">
      <c r="A169" s="6" t="s">
        <v>252</v>
      </c>
      <c r="B169" s="6" t="s">
        <v>17</v>
      </c>
      <c r="C169" s="6" t="s">
        <v>249</v>
      </c>
      <c r="D169" s="7" t="s">
        <v>253</v>
      </c>
      <c r="E169" s="8">
        <v>40</v>
      </c>
      <c r="F169" s="9">
        <v>15.62</v>
      </c>
      <c r="G169" s="9">
        <f t="shared" si="8"/>
        <v>624.79999999999995</v>
      </c>
    </row>
    <row r="170" spans="1:7" x14ac:dyDescent="0.25">
      <c r="A170" s="6" t="s">
        <v>254</v>
      </c>
      <c r="B170" s="6" t="s">
        <v>17</v>
      </c>
      <c r="C170" s="6" t="s">
        <v>249</v>
      </c>
      <c r="D170" s="7" t="s">
        <v>255</v>
      </c>
      <c r="E170" s="8">
        <v>20</v>
      </c>
      <c r="F170" s="9">
        <v>34.270000000000003</v>
      </c>
      <c r="G170" s="9">
        <f t="shared" si="8"/>
        <v>685.4</v>
      </c>
    </row>
    <row r="171" spans="1:7" x14ac:dyDescent="0.25">
      <c r="A171" s="6" t="s">
        <v>256</v>
      </c>
      <c r="B171" s="6" t="s">
        <v>17</v>
      </c>
      <c r="C171" s="6" t="s">
        <v>6</v>
      </c>
      <c r="D171" s="7" t="s">
        <v>257</v>
      </c>
      <c r="E171" s="8">
        <v>10</v>
      </c>
      <c r="F171" s="9">
        <v>7.07</v>
      </c>
      <c r="G171" s="9">
        <f t="shared" si="8"/>
        <v>70.7</v>
      </c>
    </row>
    <row r="172" spans="1:7" x14ac:dyDescent="0.25">
      <c r="A172" s="6" t="s">
        <v>214</v>
      </c>
      <c r="B172" s="6" t="s">
        <v>17</v>
      </c>
      <c r="C172" s="6" t="s">
        <v>6</v>
      </c>
      <c r="D172" s="7" t="s">
        <v>215</v>
      </c>
      <c r="E172" s="8">
        <v>1</v>
      </c>
      <c r="F172" s="9">
        <v>144</v>
      </c>
      <c r="G172" s="9">
        <f t="shared" si="8"/>
        <v>144</v>
      </c>
    </row>
    <row r="173" spans="1:7" x14ac:dyDescent="0.25">
      <c r="A173" s="10"/>
      <c r="B173" s="10"/>
      <c r="C173" s="10"/>
      <c r="D173" s="7" t="s">
        <v>258</v>
      </c>
      <c r="E173" s="8">
        <v>1</v>
      </c>
      <c r="F173" s="9">
        <f>G164+G165+G166+G167+G168+G169+G170+G171+G172</f>
        <v>3441.4</v>
      </c>
      <c r="G173" s="9">
        <f>ROUND(F173*E173,2)</f>
        <v>3441.4</v>
      </c>
    </row>
    <row r="174" spans="1:7" x14ac:dyDescent="0.25">
      <c r="A174" s="11"/>
      <c r="B174" s="11"/>
      <c r="C174" s="11"/>
      <c r="D174" s="12"/>
      <c r="E174" s="13"/>
      <c r="F174" s="13"/>
      <c r="G174" s="13"/>
    </row>
    <row r="175" spans="1:7" ht="30" x14ac:dyDescent="0.25">
      <c r="A175" s="6" t="s">
        <v>259</v>
      </c>
      <c r="B175" s="6" t="s">
        <v>11</v>
      </c>
      <c r="C175" s="6" t="s">
        <v>12</v>
      </c>
      <c r="D175" s="7" t="s">
        <v>260</v>
      </c>
      <c r="E175" s="8">
        <f>E179</f>
        <v>1</v>
      </c>
      <c r="F175" s="9">
        <f>F179</f>
        <v>10744.39</v>
      </c>
      <c r="G175" s="9">
        <f>G179</f>
        <v>10744.39</v>
      </c>
    </row>
    <row r="176" spans="1:7" x14ac:dyDescent="0.25">
      <c r="A176" s="6" t="s">
        <v>261</v>
      </c>
      <c r="B176" s="6" t="s">
        <v>17</v>
      </c>
      <c r="C176" s="6" t="s">
        <v>85</v>
      </c>
      <c r="D176" s="7" t="s">
        <v>262</v>
      </c>
      <c r="E176" s="8">
        <v>1</v>
      </c>
      <c r="F176" s="9">
        <v>6504.22</v>
      </c>
      <c r="G176" s="9">
        <f>ROUND(E176*F176,2)</f>
        <v>6504.22</v>
      </c>
    </row>
    <row r="177" spans="1:7" x14ac:dyDescent="0.25">
      <c r="A177" s="6" t="s">
        <v>263</v>
      </c>
      <c r="B177" s="6" t="s">
        <v>17</v>
      </c>
      <c r="C177" s="6" t="s">
        <v>6</v>
      </c>
      <c r="D177" s="7" t="s">
        <v>264</v>
      </c>
      <c r="E177" s="8">
        <v>1</v>
      </c>
      <c r="F177" s="9">
        <v>700</v>
      </c>
      <c r="G177" s="9">
        <f>ROUND(E177*F177,2)</f>
        <v>700</v>
      </c>
    </row>
    <row r="178" spans="1:7" ht="30" x14ac:dyDescent="0.25">
      <c r="A178" s="6" t="s">
        <v>265</v>
      </c>
      <c r="B178" s="6" t="s">
        <v>17</v>
      </c>
      <c r="C178" s="6" t="s">
        <v>85</v>
      </c>
      <c r="D178" s="7" t="s">
        <v>266</v>
      </c>
      <c r="E178" s="8">
        <v>1</v>
      </c>
      <c r="F178" s="9">
        <v>3540.17</v>
      </c>
      <c r="G178" s="9">
        <f>ROUND(E178*F178,2)</f>
        <v>3540.17</v>
      </c>
    </row>
    <row r="179" spans="1:7" x14ac:dyDescent="0.25">
      <c r="A179" s="10"/>
      <c r="B179" s="10"/>
      <c r="C179" s="10"/>
      <c r="D179" s="7" t="s">
        <v>267</v>
      </c>
      <c r="E179" s="8">
        <v>1</v>
      </c>
      <c r="F179" s="9">
        <f>G176+G177+G178</f>
        <v>10744.39</v>
      </c>
      <c r="G179" s="9">
        <f>ROUND(F179*E179,2)</f>
        <v>10744.39</v>
      </c>
    </row>
    <row r="180" spans="1:7" x14ac:dyDescent="0.25">
      <c r="A180" s="11"/>
      <c r="B180" s="11"/>
      <c r="C180" s="11"/>
      <c r="D180" s="12"/>
      <c r="E180" s="13"/>
      <c r="F180" s="13"/>
      <c r="G180" s="13"/>
    </row>
    <row r="181" spans="1:7" x14ac:dyDescent="0.25">
      <c r="A181" s="6" t="s">
        <v>268</v>
      </c>
      <c r="B181" s="6" t="s">
        <v>11</v>
      </c>
      <c r="C181" s="6" t="s">
        <v>12</v>
      </c>
      <c r="D181" s="7" t="s">
        <v>269</v>
      </c>
      <c r="E181" s="8">
        <f>E187</f>
        <v>1</v>
      </c>
      <c r="F181" s="9">
        <f>F187</f>
        <v>641.28</v>
      </c>
      <c r="G181" s="9">
        <f>G187</f>
        <v>641.28</v>
      </c>
    </row>
    <row r="182" spans="1:7" x14ac:dyDescent="0.25">
      <c r="A182" s="6" t="s">
        <v>270</v>
      </c>
      <c r="B182" s="6" t="s">
        <v>17</v>
      </c>
      <c r="C182" s="6" t="s">
        <v>85</v>
      </c>
      <c r="D182" s="7" t="s">
        <v>271</v>
      </c>
      <c r="E182" s="8">
        <v>4</v>
      </c>
      <c r="F182" s="9">
        <v>13.58</v>
      </c>
      <c r="G182" s="9">
        <f>ROUND(E182*F182,2)</f>
        <v>54.32</v>
      </c>
    </row>
    <row r="183" spans="1:7" x14ac:dyDescent="0.25">
      <c r="A183" s="6" t="s">
        <v>272</v>
      </c>
      <c r="B183" s="6" t="s">
        <v>17</v>
      </c>
      <c r="C183" s="6" t="s">
        <v>85</v>
      </c>
      <c r="D183" s="7" t="s">
        <v>273</v>
      </c>
      <c r="E183" s="8">
        <v>4</v>
      </c>
      <c r="F183" s="9">
        <v>13.39</v>
      </c>
      <c r="G183" s="9">
        <f>ROUND(E183*F183,2)</f>
        <v>53.56</v>
      </c>
    </row>
    <row r="184" spans="1:7" x14ac:dyDescent="0.25">
      <c r="A184" s="6" t="s">
        <v>274</v>
      </c>
      <c r="B184" s="6" t="s">
        <v>17</v>
      </c>
      <c r="C184" s="6" t="s">
        <v>85</v>
      </c>
      <c r="D184" s="7" t="s">
        <v>275</v>
      </c>
      <c r="E184" s="8">
        <v>4</v>
      </c>
      <c r="F184" s="9">
        <v>45.75</v>
      </c>
      <c r="G184" s="9">
        <f>ROUND(E184*F184,2)</f>
        <v>183</v>
      </c>
    </row>
    <row r="185" spans="1:7" x14ac:dyDescent="0.25">
      <c r="A185" s="6" t="s">
        <v>276</v>
      </c>
      <c r="B185" s="6" t="s">
        <v>17</v>
      </c>
      <c r="C185" s="6" t="s">
        <v>108</v>
      </c>
      <c r="D185" s="7" t="s">
        <v>277</v>
      </c>
      <c r="E185" s="8">
        <v>60</v>
      </c>
      <c r="F185" s="9">
        <v>3.44</v>
      </c>
      <c r="G185" s="9">
        <f>ROUND(E185*F185,2)</f>
        <v>206.4</v>
      </c>
    </row>
    <row r="186" spans="1:7" x14ac:dyDescent="0.25">
      <c r="A186" s="6" t="s">
        <v>214</v>
      </c>
      <c r="B186" s="6" t="s">
        <v>17</v>
      </c>
      <c r="C186" s="6" t="s">
        <v>6</v>
      </c>
      <c r="D186" s="7" t="s">
        <v>215</v>
      </c>
      <c r="E186" s="8">
        <v>1</v>
      </c>
      <c r="F186" s="9">
        <v>144</v>
      </c>
      <c r="G186" s="9">
        <f>ROUND(E186*F186,2)</f>
        <v>144</v>
      </c>
    </row>
    <row r="187" spans="1:7" x14ac:dyDescent="0.25">
      <c r="A187" s="10"/>
      <c r="B187" s="10"/>
      <c r="C187" s="10"/>
      <c r="D187" s="7" t="s">
        <v>278</v>
      </c>
      <c r="E187" s="8">
        <v>1</v>
      </c>
      <c r="F187" s="9">
        <f>G182+G183+G184+G185+G186</f>
        <v>641.28</v>
      </c>
      <c r="G187" s="9">
        <f>ROUND(F187*E187,2)</f>
        <v>641.28</v>
      </c>
    </row>
    <row r="188" spans="1:7" x14ac:dyDescent="0.25">
      <c r="A188" s="11"/>
      <c r="B188" s="11"/>
      <c r="C188" s="11"/>
      <c r="D188" s="12"/>
      <c r="E188" s="13"/>
      <c r="F188" s="13"/>
      <c r="G188" s="13"/>
    </row>
    <row r="189" spans="1:7" x14ac:dyDescent="0.25">
      <c r="A189" s="10"/>
      <c r="B189" s="10"/>
      <c r="C189" s="10"/>
      <c r="D189" s="7" t="s">
        <v>279</v>
      </c>
      <c r="E189" s="8">
        <v>1</v>
      </c>
      <c r="F189" s="9">
        <f>G145+G151+G161+G173+G179+G187</f>
        <v>38252.629999999997</v>
      </c>
      <c r="G189" s="9">
        <f>ROUND(F189*E189,2)</f>
        <v>38252.629999999997</v>
      </c>
    </row>
    <row r="190" spans="1:7" x14ac:dyDescent="0.25">
      <c r="A190" s="11"/>
      <c r="B190" s="11"/>
      <c r="C190" s="11"/>
      <c r="D190" s="12"/>
      <c r="E190" s="13"/>
      <c r="F190" s="13"/>
      <c r="G190" s="13"/>
    </row>
    <row r="191" spans="1:7" x14ac:dyDescent="0.25">
      <c r="A191" s="6" t="s">
        <v>280</v>
      </c>
      <c r="B191" s="6" t="s">
        <v>11</v>
      </c>
      <c r="C191" s="6" t="s">
        <v>12</v>
      </c>
      <c r="D191" s="7" t="s">
        <v>281</v>
      </c>
      <c r="E191" s="8">
        <v>1</v>
      </c>
      <c r="F191" s="9">
        <v>8269.74</v>
      </c>
      <c r="G191" s="9">
        <f>ROUND(E191*F191,2)</f>
        <v>8269.74</v>
      </c>
    </row>
    <row r="192" spans="1:7" x14ac:dyDescent="0.25">
      <c r="A192" s="6" t="s">
        <v>282</v>
      </c>
      <c r="B192" s="6" t="s">
        <v>11</v>
      </c>
      <c r="C192" s="6" t="s">
        <v>12</v>
      </c>
      <c r="D192" s="7" t="s">
        <v>283</v>
      </c>
      <c r="E192" s="8">
        <f>E223</f>
        <v>1</v>
      </c>
      <c r="F192" s="9">
        <f>F223</f>
        <v>6213.34</v>
      </c>
      <c r="G192" s="9">
        <f>G223</f>
        <v>6213.34</v>
      </c>
    </row>
    <row r="193" spans="1:7" ht="30" x14ac:dyDescent="0.25">
      <c r="A193" s="6" t="s">
        <v>284</v>
      </c>
      <c r="B193" s="6" t="s">
        <v>11</v>
      </c>
      <c r="C193" s="6" t="s">
        <v>12</v>
      </c>
      <c r="D193" s="7" t="s">
        <v>285</v>
      </c>
      <c r="E193" s="8">
        <f>E200</f>
        <v>1</v>
      </c>
      <c r="F193" s="9">
        <f>F200</f>
        <v>418.91</v>
      </c>
      <c r="G193" s="9">
        <f>G200</f>
        <v>418.91</v>
      </c>
    </row>
    <row r="194" spans="1:7" x14ac:dyDescent="0.25">
      <c r="A194" s="6" t="s">
        <v>286</v>
      </c>
      <c r="B194" s="6" t="s">
        <v>17</v>
      </c>
      <c r="C194" s="6" t="s">
        <v>28</v>
      </c>
      <c r="D194" s="7" t="s">
        <v>287</v>
      </c>
      <c r="E194" s="8">
        <v>1.59</v>
      </c>
      <c r="F194" s="9">
        <v>2.92</v>
      </c>
      <c r="G194" s="9">
        <f t="shared" ref="G194:G199" si="9">ROUND(E194*F194,2)</f>
        <v>4.6399999999999997</v>
      </c>
    </row>
    <row r="195" spans="1:7" ht="30" x14ac:dyDescent="0.25">
      <c r="A195" s="6" t="s">
        <v>288</v>
      </c>
      <c r="B195" s="6" t="s">
        <v>17</v>
      </c>
      <c r="C195" s="6" t="s">
        <v>28</v>
      </c>
      <c r="D195" s="7" t="s">
        <v>289</v>
      </c>
      <c r="E195" s="8">
        <v>40</v>
      </c>
      <c r="F195" s="9">
        <v>9.98</v>
      </c>
      <c r="G195" s="9">
        <f t="shared" si="9"/>
        <v>399.2</v>
      </c>
    </row>
    <row r="196" spans="1:7" ht="30" x14ac:dyDescent="0.25">
      <c r="A196" s="6" t="s">
        <v>290</v>
      </c>
      <c r="B196" s="6" t="s">
        <v>17</v>
      </c>
      <c r="C196" s="6" t="s">
        <v>28</v>
      </c>
      <c r="D196" s="7" t="s">
        <v>291</v>
      </c>
      <c r="E196" s="8">
        <v>0.56999999999999995</v>
      </c>
      <c r="F196" s="9">
        <v>3.33</v>
      </c>
      <c r="G196" s="9">
        <f t="shared" si="9"/>
        <v>1.9</v>
      </c>
    </row>
    <row r="197" spans="1:7" x14ac:dyDescent="0.25">
      <c r="A197" s="6" t="s">
        <v>292</v>
      </c>
      <c r="B197" s="6" t="s">
        <v>17</v>
      </c>
      <c r="C197" s="6" t="s">
        <v>28</v>
      </c>
      <c r="D197" s="7" t="s">
        <v>293</v>
      </c>
      <c r="E197" s="8">
        <v>1.7</v>
      </c>
      <c r="F197" s="9">
        <v>3.72</v>
      </c>
      <c r="G197" s="9">
        <f t="shared" si="9"/>
        <v>6.32</v>
      </c>
    </row>
    <row r="198" spans="1:7" ht="30" x14ac:dyDescent="0.25">
      <c r="A198" s="6" t="s">
        <v>294</v>
      </c>
      <c r="B198" s="6" t="s">
        <v>17</v>
      </c>
      <c r="C198" s="6" t="s">
        <v>28</v>
      </c>
      <c r="D198" s="7" t="s">
        <v>295</v>
      </c>
      <c r="E198" s="8">
        <v>0.54</v>
      </c>
      <c r="F198" s="9">
        <v>3.62</v>
      </c>
      <c r="G198" s="9">
        <f t="shared" si="9"/>
        <v>1.95</v>
      </c>
    </row>
    <row r="199" spans="1:7" ht="30" x14ac:dyDescent="0.25">
      <c r="A199" s="6" t="s">
        <v>296</v>
      </c>
      <c r="B199" s="6" t="s">
        <v>17</v>
      </c>
      <c r="C199" s="6" t="s">
        <v>28</v>
      </c>
      <c r="D199" s="7" t="s">
        <v>297</v>
      </c>
      <c r="E199" s="8">
        <v>0.85</v>
      </c>
      <c r="F199" s="9">
        <v>5.77</v>
      </c>
      <c r="G199" s="9">
        <f t="shared" si="9"/>
        <v>4.9000000000000004</v>
      </c>
    </row>
    <row r="200" spans="1:7" x14ac:dyDescent="0.25">
      <c r="A200" s="10"/>
      <c r="B200" s="10"/>
      <c r="C200" s="10"/>
      <c r="D200" s="7" t="s">
        <v>298</v>
      </c>
      <c r="E200" s="8">
        <v>1</v>
      </c>
      <c r="F200" s="9">
        <f>G194+G195+G196+G197+G198+G199</f>
        <v>418.91</v>
      </c>
      <c r="G200" s="9">
        <f>ROUND(F200*E200,2)</f>
        <v>418.91</v>
      </c>
    </row>
    <row r="201" spans="1:7" x14ac:dyDescent="0.25">
      <c r="A201" s="11"/>
      <c r="B201" s="11"/>
      <c r="C201" s="11"/>
      <c r="D201" s="12"/>
      <c r="E201" s="13"/>
      <c r="F201" s="13"/>
      <c r="G201" s="13"/>
    </row>
    <row r="202" spans="1:7" x14ac:dyDescent="0.25">
      <c r="A202" s="6" t="s">
        <v>299</v>
      </c>
      <c r="B202" s="6" t="s">
        <v>11</v>
      </c>
      <c r="C202" s="6" t="s">
        <v>12</v>
      </c>
      <c r="D202" s="7" t="s">
        <v>300</v>
      </c>
      <c r="E202" s="8">
        <f>E207</f>
        <v>1</v>
      </c>
      <c r="F202" s="9">
        <f>F207</f>
        <v>68.790000000000006</v>
      </c>
      <c r="G202" s="9">
        <f>G207</f>
        <v>68.790000000000006</v>
      </c>
    </row>
    <row r="203" spans="1:7" ht="30" x14ac:dyDescent="0.25">
      <c r="A203" s="6" t="s">
        <v>301</v>
      </c>
      <c r="B203" s="6" t="s">
        <v>17</v>
      </c>
      <c r="C203" s="6" t="s">
        <v>28</v>
      </c>
      <c r="D203" s="7" t="s">
        <v>302</v>
      </c>
      <c r="E203" s="8">
        <v>5.44</v>
      </c>
      <c r="F203" s="9">
        <v>5.51</v>
      </c>
      <c r="G203" s="9">
        <f>ROUND(E203*F203,2)</f>
        <v>29.97</v>
      </c>
    </row>
    <row r="204" spans="1:7" x14ac:dyDescent="0.25">
      <c r="A204" s="6" t="s">
        <v>303</v>
      </c>
      <c r="B204" s="6" t="s">
        <v>17</v>
      </c>
      <c r="C204" s="6" t="s">
        <v>28</v>
      </c>
      <c r="D204" s="7" t="s">
        <v>304</v>
      </c>
      <c r="E204" s="8">
        <v>1.87</v>
      </c>
      <c r="F204" s="9">
        <v>5.77</v>
      </c>
      <c r="G204" s="9">
        <f>ROUND(E204*F204,2)</f>
        <v>10.79</v>
      </c>
    </row>
    <row r="205" spans="1:7" ht="30" x14ac:dyDescent="0.25">
      <c r="A205" s="6" t="s">
        <v>305</v>
      </c>
      <c r="B205" s="6" t="s">
        <v>17</v>
      </c>
      <c r="C205" s="6" t="s">
        <v>28</v>
      </c>
      <c r="D205" s="7" t="s">
        <v>306</v>
      </c>
      <c r="E205" s="8">
        <v>0.14000000000000001</v>
      </c>
      <c r="F205" s="9">
        <v>3.01</v>
      </c>
      <c r="G205" s="9">
        <f>ROUND(E205*F205,2)</f>
        <v>0.42</v>
      </c>
    </row>
    <row r="206" spans="1:7" x14ac:dyDescent="0.25">
      <c r="A206" s="6" t="s">
        <v>307</v>
      </c>
      <c r="B206" s="6" t="s">
        <v>17</v>
      </c>
      <c r="C206" s="6" t="s">
        <v>28</v>
      </c>
      <c r="D206" s="7" t="s">
        <v>308</v>
      </c>
      <c r="E206" s="8">
        <v>4.76</v>
      </c>
      <c r="F206" s="9">
        <v>5.8</v>
      </c>
      <c r="G206" s="9">
        <f>ROUND(E206*F206,2)</f>
        <v>27.61</v>
      </c>
    </row>
    <row r="207" spans="1:7" x14ac:dyDescent="0.25">
      <c r="A207" s="10"/>
      <c r="B207" s="10"/>
      <c r="C207" s="10"/>
      <c r="D207" s="7" t="s">
        <v>309</v>
      </c>
      <c r="E207" s="8">
        <v>1</v>
      </c>
      <c r="F207" s="9">
        <f>G203+G204+G205+G206</f>
        <v>68.790000000000006</v>
      </c>
      <c r="G207" s="9">
        <f>ROUND(F207*E207,2)</f>
        <v>68.790000000000006</v>
      </c>
    </row>
    <row r="208" spans="1:7" x14ac:dyDescent="0.25">
      <c r="A208" s="11"/>
      <c r="B208" s="11"/>
      <c r="C208" s="11"/>
      <c r="D208" s="12"/>
      <c r="E208" s="13"/>
      <c r="F208" s="13"/>
      <c r="G208" s="13"/>
    </row>
    <row r="209" spans="1:7" ht="30" x14ac:dyDescent="0.25">
      <c r="A209" s="6" t="s">
        <v>310</v>
      </c>
      <c r="B209" s="6" t="s">
        <v>11</v>
      </c>
      <c r="C209" s="6" t="s">
        <v>12</v>
      </c>
      <c r="D209" s="7" t="s">
        <v>311</v>
      </c>
      <c r="E209" s="8">
        <f>E212</f>
        <v>1</v>
      </c>
      <c r="F209" s="9">
        <f>F212</f>
        <v>32.520000000000003</v>
      </c>
      <c r="G209" s="9">
        <f>G212</f>
        <v>32.520000000000003</v>
      </c>
    </row>
    <row r="210" spans="1:7" x14ac:dyDescent="0.25">
      <c r="A210" s="6" t="s">
        <v>312</v>
      </c>
      <c r="B210" s="6" t="s">
        <v>17</v>
      </c>
      <c r="C210" s="6" t="s">
        <v>28</v>
      </c>
      <c r="D210" s="7" t="s">
        <v>313</v>
      </c>
      <c r="E210" s="8">
        <v>1.32</v>
      </c>
      <c r="F210" s="9">
        <v>8.81</v>
      </c>
      <c r="G210" s="9">
        <f>ROUND(E210*F210,2)</f>
        <v>11.63</v>
      </c>
    </row>
    <row r="211" spans="1:7" ht="30" x14ac:dyDescent="0.25">
      <c r="A211" s="6" t="s">
        <v>314</v>
      </c>
      <c r="B211" s="6" t="s">
        <v>17</v>
      </c>
      <c r="C211" s="6" t="s">
        <v>28</v>
      </c>
      <c r="D211" s="7" t="s">
        <v>315</v>
      </c>
      <c r="E211" s="8">
        <v>2.04</v>
      </c>
      <c r="F211" s="9">
        <v>10.24</v>
      </c>
      <c r="G211" s="9">
        <f>ROUND(E211*F211,2)</f>
        <v>20.89</v>
      </c>
    </row>
    <row r="212" spans="1:7" x14ac:dyDescent="0.25">
      <c r="A212" s="10"/>
      <c r="B212" s="10"/>
      <c r="C212" s="10"/>
      <c r="D212" s="7" t="s">
        <v>316</v>
      </c>
      <c r="E212" s="8">
        <v>1</v>
      </c>
      <c r="F212" s="9">
        <f>G210+G211</f>
        <v>32.520000000000003</v>
      </c>
      <c r="G212" s="9">
        <f>ROUND(F212*E212,2)</f>
        <v>32.520000000000003</v>
      </c>
    </row>
    <row r="213" spans="1:7" x14ac:dyDescent="0.25">
      <c r="A213" s="11"/>
      <c r="B213" s="11"/>
      <c r="C213" s="11"/>
      <c r="D213" s="12"/>
      <c r="E213" s="13"/>
      <c r="F213" s="13"/>
      <c r="G213" s="13"/>
    </row>
    <row r="214" spans="1:7" ht="30" x14ac:dyDescent="0.25">
      <c r="A214" s="6" t="s">
        <v>317</v>
      </c>
      <c r="B214" s="6" t="s">
        <v>11</v>
      </c>
      <c r="C214" s="6" t="s">
        <v>12</v>
      </c>
      <c r="D214" s="7" t="s">
        <v>318</v>
      </c>
      <c r="E214" s="8">
        <f>E217</f>
        <v>1</v>
      </c>
      <c r="F214" s="9">
        <f>F217</f>
        <v>1947.12</v>
      </c>
      <c r="G214" s="9">
        <f>G217</f>
        <v>1947.12</v>
      </c>
    </row>
    <row r="215" spans="1:7" ht="30" x14ac:dyDescent="0.25">
      <c r="A215" s="6" t="s">
        <v>319</v>
      </c>
      <c r="B215" s="6" t="s">
        <v>17</v>
      </c>
      <c r="C215" s="6" t="s">
        <v>28</v>
      </c>
      <c r="D215" s="7" t="s">
        <v>320</v>
      </c>
      <c r="E215" s="8">
        <v>78.64</v>
      </c>
      <c r="F215" s="9">
        <v>18.66</v>
      </c>
      <c r="G215" s="9">
        <f>ROUND(E215*F215,2)</f>
        <v>1467.42</v>
      </c>
    </row>
    <row r="216" spans="1:7" ht="30" x14ac:dyDescent="0.25">
      <c r="A216" s="6" t="s">
        <v>321</v>
      </c>
      <c r="B216" s="6" t="s">
        <v>17</v>
      </c>
      <c r="C216" s="6" t="s">
        <v>28</v>
      </c>
      <c r="D216" s="7" t="s">
        <v>322</v>
      </c>
      <c r="E216" s="8">
        <v>78.64</v>
      </c>
      <c r="F216" s="9">
        <v>6.1</v>
      </c>
      <c r="G216" s="9">
        <f>ROUND(E216*F216,2)</f>
        <v>479.7</v>
      </c>
    </row>
    <row r="217" spans="1:7" x14ac:dyDescent="0.25">
      <c r="A217" s="10"/>
      <c r="B217" s="10"/>
      <c r="C217" s="10"/>
      <c r="D217" s="7" t="s">
        <v>323</v>
      </c>
      <c r="E217" s="8">
        <v>1</v>
      </c>
      <c r="F217" s="9">
        <f>G215+G216</f>
        <v>1947.12</v>
      </c>
      <c r="G217" s="9">
        <f>ROUND(F217*E217,2)</f>
        <v>1947.12</v>
      </c>
    </row>
    <row r="218" spans="1:7" x14ac:dyDescent="0.25">
      <c r="A218" s="11"/>
      <c r="B218" s="11"/>
      <c r="C218" s="11"/>
      <c r="D218" s="12"/>
      <c r="E218" s="13"/>
      <c r="F218" s="13"/>
      <c r="G218" s="13"/>
    </row>
    <row r="219" spans="1:7" x14ac:dyDescent="0.25">
      <c r="A219" s="6" t="s">
        <v>324</v>
      </c>
      <c r="B219" s="6" t="s">
        <v>11</v>
      </c>
      <c r="C219" s="6" t="s">
        <v>12</v>
      </c>
      <c r="D219" s="7" t="s">
        <v>325</v>
      </c>
      <c r="E219" s="8">
        <f>E221</f>
        <v>1</v>
      </c>
      <c r="F219" s="9">
        <f>F221</f>
        <v>3746</v>
      </c>
      <c r="G219" s="9">
        <f>G221</f>
        <v>3746</v>
      </c>
    </row>
    <row r="220" spans="1:7" ht="30" x14ac:dyDescent="0.25">
      <c r="A220" s="6" t="s">
        <v>326</v>
      </c>
      <c r="B220" s="6" t="s">
        <v>17</v>
      </c>
      <c r="C220" s="6" t="s">
        <v>85</v>
      </c>
      <c r="D220" s="7" t="s">
        <v>327</v>
      </c>
      <c r="E220" s="8">
        <v>1</v>
      </c>
      <c r="F220" s="9">
        <v>3746</v>
      </c>
      <c r="G220" s="9">
        <f>ROUND(E220*F220,2)</f>
        <v>3746</v>
      </c>
    </row>
    <row r="221" spans="1:7" x14ac:dyDescent="0.25">
      <c r="A221" s="10"/>
      <c r="B221" s="10"/>
      <c r="C221" s="10"/>
      <c r="D221" s="7" t="s">
        <v>328</v>
      </c>
      <c r="E221" s="8">
        <v>1</v>
      </c>
      <c r="F221" s="9">
        <f>G220</f>
        <v>3746</v>
      </c>
      <c r="G221" s="9">
        <f>ROUND(F221*E221,2)</f>
        <v>3746</v>
      </c>
    </row>
    <row r="222" spans="1:7" x14ac:dyDescent="0.25">
      <c r="A222" s="11"/>
      <c r="B222" s="11"/>
      <c r="C222" s="11"/>
      <c r="D222" s="12"/>
      <c r="E222" s="13"/>
      <c r="F222" s="13"/>
      <c r="G222" s="13"/>
    </row>
    <row r="223" spans="1:7" x14ac:dyDescent="0.25">
      <c r="A223" s="10"/>
      <c r="B223" s="10"/>
      <c r="C223" s="10"/>
      <c r="D223" s="7" t="s">
        <v>329</v>
      </c>
      <c r="E223" s="8">
        <v>1</v>
      </c>
      <c r="F223" s="9">
        <f>G200+G207+G212+G217+G221</f>
        <v>6213.34</v>
      </c>
      <c r="G223" s="9">
        <f>ROUND(F223*E223,2)</f>
        <v>6213.34</v>
      </c>
    </row>
    <row r="224" spans="1:7" x14ac:dyDescent="0.25">
      <c r="A224" s="11"/>
      <c r="B224" s="11"/>
      <c r="C224" s="11"/>
      <c r="D224" s="12"/>
      <c r="E224" s="13"/>
      <c r="F224" s="13"/>
      <c r="G224" s="13"/>
    </row>
    <row r="225" spans="1:7" x14ac:dyDescent="0.25">
      <c r="A225" s="10"/>
      <c r="B225" s="10"/>
      <c r="C225" s="10"/>
      <c r="D225" s="7" t="s">
        <v>330</v>
      </c>
      <c r="E225" s="8">
        <v>1</v>
      </c>
      <c r="F225" s="9">
        <f>G79+G137+G189+G191+G223</f>
        <v>447484.58</v>
      </c>
      <c r="G225" s="9">
        <f>ROUND(F225*E225,2)</f>
        <v>447484.58</v>
      </c>
    </row>
    <row r="226" spans="1:7" ht="15.75" thickBot="1" x14ac:dyDescent="0.3">
      <c r="A226" s="14"/>
      <c r="B226" s="14"/>
      <c r="C226" s="14"/>
      <c r="D226" s="15"/>
      <c r="E226" s="16"/>
      <c r="F226" s="16"/>
      <c r="G226" s="16"/>
    </row>
  </sheetData>
  <dataValidations count="1">
    <dataValidation type="list" allowBlank="1" showInputMessage="1" showErrorMessage="1" sqref="B4:B65535">
      <formula1>"Capítulo,Partida,Mano de obra,Maquinaria,Material,Otros,"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Raul Guzman Caballero</dc:creator>
  <cp:lastModifiedBy>C64193</cp:lastModifiedBy>
  <cp:lastPrinted>2016-11-21T08:09:22Z</cp:lastPrinted>
  <dcterms:created xsi:type="dcterms:W3CDTF">2016-11-21T08:08:08Z</dcterms:created>
  <dcterms:modified xsi:type="dcterms:W3CDTF">2017-03-30T06:35:32Z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ón Presto">
    <vt:lpwstr>1.0</vt:lpwstr>
  </property>
</Properties>
</file>