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500" windowHeight="6105" activeTab="0"/>
  </bookViews>
  <sheets>
    <sheet name="Indice" sheetId="1" r:id="rId1"/>
    <sheet name="AMTA" sheetId="2" r:id="rId2"/>
    <sheet name="AG. ADM.DIGITAL" sheetId="3" r:id="rId3"/>
    <sheet name="OBRAS MADRID" sheetId="4" r:id="rId4"/>
    <sheet name="Hosp. FUENLABRADA" sheetId="5" r:id="rId5"/>
    <sheet name="MADRID ACTIVA" sheetId="6" r:id="rId6"/>
    <sheet name="RTVM" sheetId="7" r:id="rId7"/>
    <sheet name="MADRID CULTURA Y TURISMO" sheetId="8" r:id="rId8"/>
    <sheet name="UCR" sheetId="9" r:id="rId9"/>
    <sheet name="IECSUASV" sheetId="10" r:id="rId10"/>
    <sheet name="ALCALINGUA" sheetId="11" r:id="rId11"/>
    <sheet name="CANAL Comunic." sheetId="12" r:id="rId12"/>
    <sheet name="CYII" sheetId="13" r:id="rId13"/>
    <sheet name="CYII, S.A." sheetId="14" r:id="rId14"/>
    <sheet name="CANAL Energía" sheetId="15" r:id="rId15"/>
    <sheet name="CANAL Extensia" sheetId="16" r:id="rId16"/>
    <sheet name="CANAL Gest. Lanzarote" sheetId="17" r:id="rId17"/>
    <sheet name="CTC" sheetId="18" r:id="rId18"/>
    <sheet name="CRUSA" sheetId="19" r:id="rId19"/>
    <sheet name="HIDRÁULICA" sheetId="20" r:id="rId20"/>
    <sheet name="HISPANAGUA" sheetId="21" r:id="rId21"/>
    <sheet name="METRO" sheetId="22" r:id="rId22"/>
    <sheet name="PARTICIPACIONES CRM" sheetId="23" r:id="rId23"/>
    <sheet name="OYD" sheetId="24" r:id="rId24"/>
  </sheets>
  <externalReferences>
    <externalReference r:id="rId27"/>
  </externalReferences>
  <definedNames/>
  <calcPr fullCalcOnLoad="1"/>
</workbook>
</file>

<file path=xl/sharedStrings.xml><?xml version="1.0" encoding="utf-8"?>
<sst xmlns="http://schemas.openxmlformats.org/spreadsheetml/2006/main" count="2922" uniqueCount="216">
  <si>
    <t>BALANCE DE SITUACIÓN</t>
  </si>
  <si>
    <t>EMPRESAS Y ENTES PÚBLICOS DE LA COMUNIDAD DE MADRID</t>
  </si>
  <si>
    <t>AGENCIA MADRILEÑA PARA LA TUTELA DE ADULTOS (AMTA)</t>
  </si>
  <si>
    <t>AGENCIA PARA LA ADMINISTRACIÓN DIGITAL DE LA COMUNIDAD DE MADRID</t>
  </si>
  <si>
    <t>EMPRESA PÚBLICA HOSPITAL UNIVERSITARIO DE FUENLABRADA</t>
  </si>
  <si>
    <t>MADRID ACTIVA, S.A.</t>
  </si>
  <si>
    <t>MADRID CULTURA Y TURISMO, S.A.</t>
  </si>
  <si>
    <t>UNIDAD CENTRAL DE RADIODIAGNÓSTICO (UCR)</t>
  </si>
  <si>
    <t>AGRUPACIÓN DE INTERÉS ECONÓMICO CENTRO SUPERIOR DE INVESTIGACIÓN DEL AUTOMÓVIL Y DE LA SEGURIDAD VIAL</t>
  </si>
  <si>
    <t>ALCALINGUA – UNIVERSIDAD DE ALCALÁ, S.R.L.</t>
  </si>
  <si>
    <t>CANAL DE COMUNICACIONES UNIDAS, S.A.</t>
  </si>
  <si>
    <t>CANAL DE ISABEL II</t>
  </si>
  <si>
    <t>CANAL ENERGÍA, S.L.</t>
  </si>
  <si>
    <t>CANAL EXTENSIA, S.A.</t>
  </si>
  <si>
    <t>CANAL GESTIÓN LANZAROTE, S.A.U.</t>
  </si>
  <si>
    <t>CENTRO DE TRANSPORTES DE COSLADA, S.A.</t>
  </si>
  <si>
    <t>CIUDAD RESIDENCIAL UNIVERSITARIA, S.A. (CRUSA)</t>
  </si>
  <si>
    <t>HIDRÁULICA SANTILLANA, S.A.</t>
  </si>
  <si>
    <t>HISPANAGUA, S.A.</t>
  </si>
  <si>
    <t>METRO DE MADRID, S.A.</t>
  </si>
  <si>
    <t>PARTICIPACIONES CRM, S.A. en liquidación</t>
  </si>
  <si>
    <t>OCIO Y DEPORTE CANAL, S.L.U.</t>
  </si>
  <si>
    <t xml:space="preserve">CUADRO D1: Cuestionario de información contable normalizada para sociedades, fundaciones, consorcios y demás entidades públicas sujetas, según su normativa específica, al Plan General de Contabilidad de la empresa española o a alguna de sus adaptaciones sectoriales. BALANCE Unidad: todo el cuestionario debe completarse en miles de euros sin decimales </t>
  </si>
  <si>
    <t>(miles de euros)</t>
  </si>
  <si>
    <t/>
  </si>
  <si>
    <t>BALANCE</t>
  </si>
  <si>
    <t>ACTIVO</t>
  </si>
  <si>
    <t>T</t>
  </si>
  <si>
    <t>T-1</t>
  </si>
  <si>
    <t>A) ACTIVO NO CORRIENTE</t>
  </si>
  <si>
    <t>I. Inmovilizado intangible.</t>
  </si>
  <si>
    <t>200, 201, (2801), (2901)</t>
  </si>
  <si>
    <t>Desarrollo</t>
  </si>
  <si>
    <t>206, (2806), (2906)</t>
  </si>
  <si>
    <t>Aplicaciones Informáticas</t>
  </si>
  <si>
    <t>Anticipos</t>
  </si>
  <si>
    <t>202, 203, 204, 205, (2802), (2803), (2805), (2902), (2903), (2905)</t>
  </si>
  <si>
    <t>Resto del Inmovilizado Intangible</t>
  </si>
  <si>
    <t>II. Inmovilizado material</t>
  </si>
  <si>
    <t>210, (2910)</t>
  </si>
  <si>
    <t>Terrenos</t>
  </si>
  <si>
    <t>211, 212, 213, 214, 215, 216, 217, 218, 219, 230, 231, 232, 233, 237, (281), (2911), (2912), (2913), (2914), (2915), (2916), (2917), (2918), (2919)</t>
  </si>
  <si>
    <t>Resto del Inmovilizado material</t>
  </si>
  <si>
    <t>III. Inversiones inmobiliarias.</t>
  </si>
  <si>
    <t>220, (2920)</t>
  </si>
  <si>
    <t>221, (282), (2921)</t>
  </si>
  <si>
    <t>Construcciones</t>
  </si>
  <si>
    <t>2403, 2404, 2413, 2414, 2423, 2424, (2493), (2494), (293), (2943), (2944), (2953), (2954)</t>
  </si>
  <si>
    <t>IV. Inversiones en empresas del grupo y asociadas a largo plazo.</t>
  </si>
  <si>
    <t>2405, 2415, 2425, 250, 251, 252, 253, 254, 255, 258, 26, (2495), (259), (2945), (2955), (297), (298)</t>
  </si>
  <si>
    <t>V. Inversiones financieras a largo plazo.</t>
  </si>
  <si>
    <t>VI. Activos por impuesto diferido.</t>
  </si>
  <si>
    <t>NECA 6º, 8</t>
  </si>
  <si>
    <t>VII. Deudores comerciales no corrientes</t>
  </si>
  <si>
    <t>B) ACTIVO CORRIENTE</t>
  </si>
  <si>
    <t>I. Activos no corrientes mantenidos para la venta.</t>
  </si>
  <si>
    <t xml:space="preserve">Inmovilizado </t>
  </si>
  <si>
    <t>580, (5990)</t>
  </si>
  <si>
    <t>Resto de Inmovilizado</t>
  </si>
  <si>
    <t>581, 582, (5991), (5992)</t>
  </si>
  <si>
    <t>Inversiones financieras</t>
  </si>
  <si>
    <t>583, 584, (5993), (5994)</t>
  </si>
  <si>
    <t>Existencias y otros activos</t>
  </si>
  <si>
    <t>II. Existencias.</t>
  </si>
  <si>
    <t>30, 31, 32, 33, 34, 35, 36,  (39)</t>
  </si>
  <si>
    <t>Existencias</t>
  </si>
  <si>
    <t>III. Deudores comerciales y otras cuentas a cobrar.</t>
  </si>
  <si>
    <t>430, 431, 432, 433, 434,435, 436,
 (437), (490), (4933), (4934), (4935)</t>
  </si>
  <si>
    <t>Clientes por ventas y prestaciones de servicios</t>
  </si>
  <si>
    <t>Accionistas (socios) por desembolsos exigidos</t>
  </si>
  <si>
    <t>44, 460, 470, 471, 472, 544, 5531, 5533</t>
  </si>
  <si>
    <t>Otros deudores</t>
  </si>
  <si>
    <t>5303, 5304, 5313, 5314, 5323, 5324, 5333, 5334, 5343, 5344, 5353, 5354, 5523, 5524, (5393), (5394), (593), (5943), (5944), (5953), (5954)</t>
  </si>
  <si>
    <t>IV. Inversiones en empresas del grupo y asociadas a corto plazo.</t>
  </si>
  <si>
    <t>5305, 5315, 5325, 5335, 5345, 5355, 540, 541, 542, 543, 545, 546, 547, 548, 551, 5525, 5590, 5593, 565, 566, (5395), (549), (5945), (5955), (597), (59</t>
  </si>
  <si>
    <t>V. Inversiones financieras a corto plazo.</t>
  </si>
  <si>
    <t>480, 567</t>
  </si>
  <si>
    <t>VI. Periodificciones a corto plazo.</t>
  </si>
  <si>
    <t>VII. Efectivo y otros activos líquidos equivalentes.</t>
  </si>
  <si>
    <t>TOTAL ACTIVO (A+B)</t>
  </si>
  <si>
    <t>A) PATRIMONIO NETO</t>
  </si>
  <si>
    <t>A-1) Fondos propios.</t>
  </si>
  <si>
    <t>100, 101, 102,
 (1030), (1040)</t>
  </si>
  <si>
    <t>I.  Capital</t>
  </si>
  <si>
    <t>II.  Prima de emisión.</t>
  </si>
  <si>
    <t>112, 113, 114,
 115, 119</t>
  </si>
  <si>
    <t>III. Reservas.</t>
  </si>
  <si>
    <t>(108), (109)</t>
  </si>
  <si>
    <t>IV. (Acciones y participaciones en patrimonio propias).</t>
  </si>
  <si>
    <t>120, (121)</t>
  </si>
  <si>
    <t>V.  Resultado de ejercicios anteriores.</t>
  </si>
  <si>
    <t>VI.  Otras aportaciones de socios.</t>
  </si>
  <si>
    <t>VII.  Resultado de ejercicio</t>
  </si>
  <si>
    <t>((557))</t>
  </si>
  <si>
    <t>VIII. (Dividendo a cuenta).</t>
  </si>
  <si>
    <t>IX.  Otros instrumentos de patrimonio neto.</t>
  </si>
  <si>
    <t>133, 1340, 137</t>
  </si>
  <si>
    <t>A.2) Ajustes por cambio de valor.</t>
  </si>
  <si>
    <t>130, 131, 132</t>
  </si>
  <si>
    <t>A.3) Subvenciones, donaciones y legados recibidos.</t>
  </si>
  <si>
    <t>B) PASIVO NO CORRIENTE.</t>
  </si>
  <si>
    <t>I. Provisiones a largo plazo</t>
  </si>
  <si>
    <t>Provisión por retribuciones al personal</t>
  </si>
  <si>
    <t>Provisión por desmantelamiento, retiro o rehabilitación del inmovilizado</t>
  </si>
  <si>
    <t>141, 142, 145, 146, 147</t>
  </si>
  <si>
    <t>Otras provisiones</t>
  </si>
  <si>
    <t>II. Deudas a largo plazo.</t>
  </si>
  <si>
    <t>177, 178, 179</t>
  </si>
  <si>
    <t>Obligaciones y otros valores negociables</t>
  </si>
  <si>
    <t>1605, 170</t>
  </si>
  <si>
    <t>Deudas con entidades de crédito.</t>
  </si>
  <si>
    <t>1625, 174</t>
  </si>
  <si>
    <t>Acreedores por arrendamiento financiero.</t>
  </si>
  <si>
    <t>1615, 1635, 171, 172, 173, 175, 176, 180, 185, 189</t>
  </si>
  <si>
    <t>Otras deudas a largo plazo.</t>
  </si>
  <si>
    <t>1603, 1604, 1613, 1614, 1623, 1624, 1633, 1634</t>
  </si>
  <si>
    <t>III. Deudas con empresas del grupo y asociadas a largo plazo.</t>
  </si>
  <si>
    <t>479</t>
  </si>
  <si>
    <t>IV. Pasivos por impuesto diferido.</t>
  </si>
  <si>
    <t>181</t>
  </si>
  <si>
    <t>V. Periodificaciones a largo plazo.</t>
  </si>
  <si>
    <t>NECA 6º, 16</t>
  </si>
  <si>
    <t>VI. Acreedores comerciales no corrientes</t>
  </si>
  <si>
    <t>15; NECA 6º, 17</t>
  </si>
  <si>
    <t>VII. Deuda con características especiales a largo plazo</t>
  </si>
  <si>
    <t>C) PASIVO CORRIENTE</t>
  </si>
  <si>
    <t>585, 586, 587, 588, 589</t>
  </si>
  <si>
    <t>I. Pasivos vinculados con activos no corrientes mantenidos para la venta.</t>
  </si>
  <si>
    <t>II. Provisiones a corto plazo.</t>
  </si>
  <si>
    <t>499,  5291, 5292, 5294, 5296, 5297</t>
  </si>
  <si>
    <t>III. Deudas a corto plazo.</t>
  </si>
  <si>
    <t>500, 501, 505, 506</t>
  </si>
  <si>
    <t>5105, 520, 527</t>
  </si>
  <si>
    <t>5125, 524</t>
  </si>
  <si>
    <t>194, 509, 5115, 5135, 5145, 521, 522, 523, 525, 526, 528, 551, 5525, 5530, 5532, 555, 5565, 5566, 5595, 5598, 560, 561, 569, (1034), (1044), (190), (1</t>
  </si>
  <si>
    <t>Otras deudas a corto plazo.</t>
  </si>
  <si>
    <t>5103, 5104, 5113,5114, 5123, 5124, 5133, 5134, 5143, 5144, 5523, 5524, 5563, 5564</t>
  </si>
  <si>
    <t>IV. Deudas con empresas del grupo y asociadas a corto plazo.</t>
  </si>
  <si>
    <t>V. Acreedores comerciales y otras cuentas a pagar.</t>
  </si>
  <si>
    <t>400, 401, 403, 404, 405, (406)</t>
  </si>
  <si>
    <t>Proveedores.</t>
  </si>
  <si>
    <t>41, 438, 465, 466, 475, 476, 477</t>
  </si>
  <si>
    <t>Otros acreedores.</t>
  </si>
  <si>
    <t>485, 568</t>
  </si>
  <si>
    <t>VI. Periodificaciones a corto plazo</t>
  </si>
  <si>
    <t>502, 507; NECA 6º, 17</t>
  </si>
  <si>
    <t>VII. Deuda con características especiales a corto plazo</t>
  </si>
  <si>
    <t>TOTAL PATRIMONIO NETO Y PASIVO (A+B+C)</t>
  </si>
  <si>
    <t>(1) En la primera columna deben figurar los datos acumulados relativos al  mes  anterior del año de referencia. En la segunda columna siempre deben figurar los datos a 31 de Diciembre del año inmediato anterior.</t>
  </si>
  <si>
    <t xml:space="preserve">(miles de euros) </t>
  </si>
  <si>
    <t xml:space="preserve">  </t>
  </si>
  <si>
    <t xml:space="preserve">  BALANCE</t>
  </si>
  <si>
    <t xml:space="preserve">  ACTIVO</t>
  </si>
  <si>
    <t xml:space="preserve">  A) ACTIVO NO CORRIENTE</t>
  </si>
  <si>
    <t xml:space="preserve">    .Desarrollo</t>
  </si>
  <si>
    <t xml:space="preserve">    .Aplicaciones Informáticas</t>
  </si>
  <si>
    <t xml:space="preserve">    .Anticipos</t>
  </si>
  <si>
    <t xml:space="preserve">    .Resto del Inmovilizado Intangible</t>
  </si>
  <si>
    <t xml:space="preserve">    .Terrenos</t>
  </si>
  <si>
    <t xml:space="preserve">    .Resto del Inmovilizado material</t>
  </si>
  <si>
    <t xml:space="preserve">    .Construcciones</t>
  </si>
  <si>
    <t>NECA 6Âº, 8</t>
  </si>
  <si>
    <t xml:space="preserve">  B) ACTIVO CORRIENTE</t>
  </si>
  <si>
    <t xml:space="preserve">    .Inmovilizado </t>
  </si>
  <si>
    <t xml:space="preserve">         Terrenos</t>
  </si>
  <si>
    <t xml:space="preserve">         Resto de Inmovilizado</t>
  </si>
  <si>
    <t xml:space="preserve">    .Inversiones financieras</t>
  </si>
  <si>
    <t xml:space="preserve">    .Existencias y otros activos</t>
  </si>
  <si>
    <t xml:space="preserve">    .Existencias</t>
  </si>
  <si>
    <t>430, 431, 432, 433, 434,435, 436,  (437), (490), (4933), (4934), (4935)</t>
  </si>
  <si>
    <t xml:space="preserve">    .Clientes por ventas y prestaciones de servicios</t>
  </si>
  <si>
    <t xml:space="preserve">    .Accionistas (socios) por desembolsos exigidos</t>
  </si>
  <si>
    <t xml:space="preserve">    .Otros deudores</t>
  </si>
  <si>
    <t xml:space="preserve">  A) PATRIMONIO NETO</t>
  </si>
  <si>
    <t>100, 101, 102,  (1030), (1040)</t>
  </si>
  <si>
    <t xml:space="preserve">    .I.  Capital</t>
  </si>
  <si>
    <t xml:space="preserve">    .II.  Prima de emisión.</t>
  </si>
  <si>
    <t>112, 113, 114,  115, 119</t>
  </si>
  <si>
    <t xml:space="preserve">    .III. Reservas.</t>
  </si>
  <si>
    <t xml:space="preserve">    .IV. (Acciones y participaciones en patrimonio propias).</t>
  </si>
  <si>
    <t xml:space="preserve">    .V.  Resultado de ejercicios anteriores.</t>
  </si>
  <si>
    <t xml:space="preserve">    .VI.  Otras aportaciones de socios.</t>
  </si>
  <si>
    <t xml:space="preserve">    .VII.  Resultado de ejercicio</t>
  </si>
  <si>
    <t xml:space="preserve">    .VIII. (Dividendo a cuenta).</t>
  </si>
  <si>
    <t xml:space="preserve">    .IX.  Otros instrumentos de patrimonio neto.</t>
  </si>
  <si>
    <t xml:space="preserve">  B) PASIVO NO CORRIENTE.</t>
  </si>
  <si>
    <t xml:space="preserve">    .Provisión por retribuciones al personal</t>
  </si>
  <si>
    <t xml:space="preserve">    .Provisión por desmantelamiento, retiro o rehabilitación del inmovilizado</t>
  </si>
  <si>
    <t xml:space="preserve">    .Otras provisiones</t>
  </si>
  <si>
    <t xml:space="preserve">    .Obligaciones y otros valores negociables</t>
  </si>
  <si>
    <t xml:space="preserve">    .Deudas con entidades de crédito.</t>
  </si>
  <si>
    <t xml:space="preserve">    .Acreedores por arrendamiento financiero.</t>
  </si>
  <si>
    <t xml:space="preserve">    .Otras deudas a largo plazo.</t>
  </si>
  <si>
    <t>NECA 6Âº, 16</t>
  </si>
  <si>
    <t>15; NECA 6Âº, 17</t>
  </si>
  <si>
    <t xml:space="preserve">  C) PASIVO CORRIENTE</t>
  </si>
  <si>
    <t xml:space="preserve">    .Otras deudas a corto plazo.</t>
  </si>
  <si>
    <t xml:space="preserve">    .Proveedores.</t>
  </si>
  <si>
    <t xml:space="preserve">    .Otros acreedores.</t>
  </si>
  <si>
    <t>502, 507; NECA 6Âº, 17</t>
  </si>
  <si>
    <t>200, 201, 202, 203, 204, 205, 206, (2801), (2802), (2803), (2805), (2806), (2901), (2902), (2903), (2905), (2906)</t>
  </si>
  <si>
    <t>210, 211, 212, 213, 214, 215, 216, 217, 218, 219, 230, 231, 232, 233, 237, (281), (2910), (2911), (2912), (2913), (2914), (2915), (2916), (2917), (2918), (2919)</t>
  </si>
  <si>
    <t>220, 221, (282), (2920), (2921)</t>
  </si>
  <si>
    <t>580, 581, 582, 583, 584, (5990), (5991), (5992), (5993), (5994)</t>
  </si>
  <si>
    <t>NOTA: En la primera columna (T) deben figurar los datos acumulados relativos al mes anterior del año de referencia. En la segunda columna (T-1) siempre deben figurar los datos a 31 de diciembre del año anterior</t>
  </si>
  <si>
    <t>OBRAS DE MADRID, GESTIÓN DE OBRAS E INFRAESTRUCTURAS, S.A. (ARPROMA) + NUEVO ARPEGIO, S.A.</t>
  </si>
  <si>
    <t>CANAL DE ISABEL II, S.A.</t>
  </si>
  <si>
    <t>RADIO TELEVISIÓN MADRID, S.A. (RTVM)</t>
  </si>
  <si>
    <t>Trimestre I_2020</t>
  </si>
  <si>
    <t>1T 2020</t>
  </si>
  <si>
    <t>4T 2019</t>
  </si>
  <si>
    <t>Marzo 2020</t>
  </si>
  <si>
    <t>Diciembre 2019</t>
  </si>
  <si>
    <t>CANAL ENERGÍA</t>
  </si>
  <si>
    <t>Hidráulica Santillana</t>
  </si>
  <si>
    <t>T-1 (provisional)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</si>
</sst>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=0]0.00;###,##0.00"/>
    <numFmt numFmtId="165" formatCode="#,##0.00_ ;[Red]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48"/>
      <name val="Verdana"/>
      <family val="2"/>
    </font>
    <font>
      <b/>
      <sz val="9"/>
      <name val="Verdana"/>
      <family val="0"/>
    </font>
    <font>
      <b/>
      <sz val="10"/>
      <name val="Verdana"/>
      <family val="2"/>
    </font>
    <font>
      <sz val="9"/>
      <name val="Verdana"/>
      <family val="0"/>
    </font>
    <font>
      <i/>
      <sz val="9"/>
      <name val="Verdana"/>
      <family val="2"/>
    </font>
    <font>
      <b/>
      <sz val="10"/>
      <color indexed="48"/>
      <name val="Verdana"/>
      <family val="2"/>
    </font>
    <font>
      <b/>
      <sz val="16"/>
      <color indexed="4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3366FF"/>
      <name val="Verdana"/>
      <family val="0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A6CEEC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44"/>
      </left>
      <right/>
      <top style="medium">
        <color indexed="44"/>
      </top>
      <bottom/>
    </border>
    <border>
      <left style="medium">
        <color indexed="44"/>
      </left>
      <right/>
      <top/>
      <bottom/>
    </border>
    <border>
      <left style="medium">
        <color indexed="44"/>
      </left>
      <right/>
      <top/>
      <bottom style="medium">
        <color indexed="44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</border>
    <border>
      <left style="medium">
        <color rgb="FF99CCFF"/>
      </left>
      <right/>
      <top style="medium">
        <color rgb="FF99CCFF"/>
      </top>
      <bottom style="medium">
        <color rgb="FF99CCFF"/>
      </bottom>
    </border>
    <border>
      <left/>
      <right/>
      <top style="medium">
        <color rgb="FF99CCFF"/>
      </top>
      <bottom style="medium">
        <color rgb="FF99CCFF"/>
      </bottom>
    </border>
    <border>
      <left/>
      <right style="medium">
        <color rgb="FF99CCFF"/>
      </right>
      <top style="medium">
        <color rgb="FF99CCFF"/>
      </top>
      <bottom style="medium">
        <color rgb="FF99CCFF"/>
      </bottom>
    </border>
    <border>
      <left style="medium">
        <color rgb="FF99CCFF"/>
      </left>
      <right/>
      <top/>
      <bottom style="medium">
        <color rgb="FF99CCFF"/>
      </bottom>
    </border>
    <border>
      <left>
        <color indexed="63"/>
      </left>
      <right>
        <color indexed="63"/>
      </right>
      <top>
        <color indexed="63"/>
      </top>
      <bottom style="medium">
        <color rgb="FF99CCFF"/>
      </bottom>
    </border>
    <border>
      <left/>
      <right style="medium">
        <color rgb="FF99CCFF"/>
      </right>
      <top/>
      <bottom style="medium">
        <color rgb="FF99CCF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37" fillId="0" borderId="0" xfId="46" applyAlignment="1">
      <alignment/>
    </xf>
    <xf numFmtId="0" fontId="46" fillId="0" borderId="0" xfId="0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47" fillId="34" borderId="13" xfId="0" applyNumberFormat="1" applyFont="1" applyFill="1" applyBorder="1" applyAlignment="1">
      <alignment horizontal="center" vertical="center" wrapText="1"/>
    </xf>
    <xf numFmtId="49" fontId="3" fillId="35" borderId="14" xfId="0" applyNumberFormat="1" applyFont="1" applyFill="1" applyBorder="1" applyAlignment="1">
      <alignment wrapText="1"/>
    </xf>
    <xf numFmtId="164" fontId="4" fillId="36" borderId="14" xfId="0" applyNumberFormat="1" applyFont="1" applyFill="1" applyBorder="1" applyAlignment="1" applyProtection="1">
      <alignment horizontal="right" wrapText="1"/>
      <protection locked="0"/>
    </xf>
    <xf numFmtId="49" fontId="5" fillId="37" borderId="14" xfId="0" applyNumberFormat="1" applyFont="1" applyFill="1" applyBorder="1" applyAlignment="1">
      <alignment wrapText="1"/>
    </xf>
    <xf numFmtId="164" fontId="5" fillId="36" borderId="14" xfId="0" applyNumberFormat="1" applyFont="1" applyFill="1" applyBorder="1" applyAlignment="1" applyProtection="1">
      <alignment horizontal="right" wrapText="1"/>
      <protection locked="0"/>
    </xf>
    <xf numFmtId="164" fontId="5" fillId="0" borderId="14" xfId="0" applyNumberFormat="1" applyFont="1" applyBorder="1" applyAlignment="1" applyProtection="1">
      <alignment horizontal="right" wrapText="1"/>
      <protection locked="0"/>
    </xf>
    <xf numFmtId="49" fontId="3" fillId="34" borderId="14" xfId="0" applyNumberFormat="1" applyFont="1" applyFill="1" applyBorder="1" applyAlignment="1">
      <alignment wrapText="1"/>
    </xf>
    <xf numFmtId="49" fontId="47" fillId="34" borderId="14" xfId="0" applyNumberFormat="1" applyFont="1" applyFill="1" applyBorder="1" applyAlignment="1">
      <alignment wrapText="1"/>
    </xf>
    <xf numFmtId="49" fontId="0" fillId="0" borderId="0" xfId="0" applyNumberFormat="1" applyFont="1" applyAlignment="1">
      <alignment wrapText="1"/>
    </xf>
    <xf numFmtId="164" fontId="0" fillId="0" borderId="0" xfId="0" applyNumberFormat="1" applyFont="1" applyAlignment="1" applyProtection="1">
      <alignment horizontal="right" wrapText="1"/>
      <protection locked="0"/>
    </xf>
    <xf numFmtId="0" fontId="5" fillId="0" borderId="0" xfId="0" applyNumberFormat="1" applyFont="1" applyAlignment="1">
      <alignment/>
    </xf>
    <xf numFmtId="0" fontId="47" fillId="34" borderId="13" xfId="0" applyNumberFormat="1" applyFont="1" applyFill="1" applyBorder="1" applyAlignment="1">
      <alignment horizontal="center" vertical="center" wrapText="1"/>
    </xf>
    <xf numFmtId="49" fontId="3" fillId="35" borderId="14" xfId="0" applyNumberFormat="1" applyFont="1" applyFill="1" applyBorder="1" applyAlignment="1">
      <alignment wrapText="1"/>
    </xf>
    <xf numFmtId="49" fontId="5" fillId="37" borderId="14" xfId="0" applyNumberFormat="1" applyFont="1" applyFill="1" applyBorder="1" applyAlignment="1">
      <alignment wrapText="1"/>
    </xf>
    <xf numFmtId="49" fontId="3" fillId="34" borderId="14" xfId="0" applyNumberFormat="1" applyFont="1" applyFill="1" applyBorder="1" applyAlignment="1">
      <alignment wrapText="1"/>
    </xf>
    <xf numFmtId="49" fontId="47" fillId="34" borderId="14" xfId="0" applyNumberFormat="1" applyFont="1" applyFill="1" applyBorder="1" applyAlignment="1">
      <alignment wrapText="1"/>
    </xf>
    <xf numFmtId="0" fontId="5" fillId="0" borderId="0" xfId="0" applyNumberFormat="1" applyFont="1" applyAlignment="1">
      <alignment/>
    </xf>
    <xf numFmtId="17" fontId="47" fillId="34" borderId="13" xfId="0" applyNumberFormat="1" applyFont="1" applyFill="1" applyBorder="1" applyAlignment="1" quotePrefix="1">
      <alignment horizontal="center" vertical="center" wrapText="1"/>
    </xf>
    <xf numFmtId="17" fontId="47" fillId="34" borderId="13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Border="1" applyAlignment="1" applyProtection="1">
      <alignment horizontal="right" wrapText="1"/>
      <protection locked="0"/>
    </xf>
    <xf numFmtId="4" fontId="0" fillId="0" borderId="0" xfId="0" applyNumberFormat="1" applyFont="1" applyAlignment="1">
      <alignment/>
    </xf>
    <xf numFmtId="0" fontId="7" fillId="34" borderId="13" xfId="0" applyNumberFormat="1" applyFont="1" applyFill="1" applyBorder="1" applyAlignment="1" applyProtection="1">
      <alignment horizontal="center" vertical="center" wrapText="1"/>
      <protection/>
    </xf>
    <xf numFmtId="0" fontId="8" fillId="34" borderId="13" xfId="0" applyNumberFormat="1" applyFont="1" applyFill="1" applyBorder="1" applyAlignment="1" applyProtection="1">
      <alignment horizontal="center" vertical="center" wrapText="1"/>
      <protection/>
    </xf>
    <xf numFmtId="14" fontId="7" fillId="34" borderId="13" xfId="0" applyNumberFormat="1" applyFont="1" applyFill="1" applyBorder="1" applyAlignment="1" applyProtection="1">
      <alignment horizontal="center" vertical="center" wrapText="1"/>
      <protection/>
    </xf>
    <xf numFmtId="3" fontId="7" fillId="34" borderId="13" xfId="0" applyNumberFormat="1" applyFont="1" applyFill="1" applyBorder="1" applyAlignment="1" applyProtection="1">
      <alignment horizontal="center" vertical="center" wrapText="1"/>
      <protection/>
    </xf>
    <xf numFmtId="0" fontId="3" fillId="38" borderId="13" xfId="0" applyNumberFormat="1" applyFont="1" applyFill="1" applyBorder="1" applyAlignment="1" applyProtection="1">
      <alignment vertical="center" wrapText="1"/>
      <protection/>
    </xf>
    <xf numFmtId="4" fontId="4" fillId="38" borderId="13" xfId="0" applyNumberFormat="1" applyFont="1" applyFill="1" applyBorder="1" applyAlignment="1" applyProtection="1">
      <alignment horizontal="right" vertical="center"/>
      <protection locked="0"/>
    </xf>
    <xf numFmtId="0" fontId="5" fillId="37" borderId="13" xfId="0" applyNumberFormat="1" applyFont="1" applyFill="1" applyBorder="1" applyAlignment="1" applyProtection="1">
      <alignment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 locked="0"/>
    </xf>
    <xf numFmtId="0" fontId="7" fillId="34" borderId="13" xfId="0" applyNumberFormat="1" applyFont="1" applyFill="1" applyBorder="1" applyAlignment="1" applyProtection="1">
      <alignment horizontal="left" vertical="center" wrapText="1"/>
      <protection/>
    </xf>
    <xf numFmtId="4" fontId="4" fillId="34" borderId="13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Alignment="1">
      <alignment/>
    </xf>
    <xf numFmtId="0" fontId="48" fillId="0" borderId="0" xfId="0" applyFont="1" applyAlignment="1">
      <alignment/>
    </xf>
    <xf numFmtId="17" fontId="7" fillId="34" borderId="13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3" fontId="4" fillId="38" borderId="13" xfId="0" applyNumberFormat="1" applyFont="1" applyFill="1" applyBorder="1" applyAlignment="1" applyProtection="1">
      <alignment horizontal="right" vertical="center"/>
      <protection locked="0"/>
    </xf>
    <xf numFmtId="3" fontId="0" fillId="0" borderId="13" xfId="0" applyNumberFormat="1" applyFont="1" applyFill="1" applyBorder="1" applyAlignment="1" applyProtection="1">
      <alignment horizontal="right" vertical="center"/>
      <protection locked="0"/>
    </xf>
    <xf numFmtId="3" fontId="4" fillId="34" borderId="13" xfId="0" applyNumberFormat="1" applyFont="1" applyFill="1" applyBorder="1" applyAlignment="1" applyProtection="1">
      <alignment horizontal="right" vertical="center" wrapText="1"/>
      <protection locked="0"/>
    </xf>
    <xf numFmtId="0" fontId="7" fillId="34" borderId="13" xfId="0" applyFont="1" applyFill="1" applyBorder="1" applyAlignment="1">
      <alignment horizontal="center" vertical="center" wrapText="1"/>
    </xf>
    <xf numFmtId="4" fontId="0" fillId="0" borderId="13" xfId="0" applyNumberFormat="1" applyBorder="1" applyAlignment="1" applyProtection="1">
      <alignment horizontal="right" vertical="center"/>
      <protection locked="0"/>
    </xf>
    <xf numFmtId="49" fontId="7" fillId="34" borderId="13" xfId="0" applyNumberFormat="1" applyFont="1" applyFill="1" applyBorder="1" applyAlignment="1" applyProtection="1">
      <alignment horizontal="center" vertical="center" wrapText="1"/>
      <protection/>
    </xf>
    <xf numFmtId="4" fontId="28" fillId="0" borderId="13" xfId="0" applyNumberFormat="1" applyFont="1" applyFill="1" applyBorder="1" applyAlignment="1" applyProtection="1">
      <alignment horizontal="right" vertical="center"/>
      <protection locked="0"/>
    </xf>
    <xf numFmtId="4" fontId="42" fillId="0" borderId="13" xfId="0" applyNumberFormat="1" applyFont="1" applyFill="1" applyBorder="1" applyAlignment="1" applyProtection="1">
      <alignment horizontal="right" vertical="center"/>
      <protection locked="0"/>
    </xf>
    <xf numFmtId="4" fontId="42" fillId="0" borderId="0" xfId="0" applyNumberFormat="1" applyFont="1" applyAlignment="1">
      <alignment/>
    </xf>
    <xf numFmtId="0" fontId="47" fillId="34" borderId="15" xfId="0" applyNumberFormat="1" applyFont="1" applyFill="1" applyBorder="1" applyAlignment="1">
      <alignment vertical="center" wrapText="1"/>
    </xf>
    <xf numFmtId="0" fontId="0" fillId="0" borderId="16" xfId="0" applyNumberFormat="1" applyFont="1" applyBorder="1" applyAlignment="1">
      <alignment vertical="center" wrapText="1"/>
    </xf>
    <xf numFmtId="0" fontId="0" fillId="0" borderId="17" xfId="0" applyNumberFormat="1" applyFont="1" applyBorder="1" applyAlignment="1">
      <alignment vertical="center" wrapText="1"/>
    </xf>
    <xf numFmtId="0" fontId="47" fillId="38" borderId="18" xfId="0" applyNumberFormat="1" applyFont="1" applyFill="1" applyBorder="1" applyAlignment="1">
      <alignment vertical="center" wrapText="1"/>
    </xf>
    <xf numFmtId="0" fontId="0" fillId="0" borderId="19" xfId="0" applyNumberFormat="1" applyFont="1" applyBorder="1" applyAlignment="1">
      <alignment vertical="center" wrapText="1"/>
    </xf>
    <xf numFmtId="0" fontId="0" fillId="0" borderId="20" xfId="0" applyNumberFormat="1" applyFont="1" applyBorder="1" applyAlignment="1">
      <alignment vertical="center" wrapText="1"/>
    </xf>
    <xf numFmtId="0" fontId="47" fillId="38" borderId="13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47" fillId="0" borderId="0" xfId="0" applyNumberFormat="1" applyFont="1" applyAlignment="1">
      <alignment horizontal="right" vertical="center" wrapText="1"/>
    </xf>
    <xf numFmtId="0" fontId="47" fillId="34" borderId="15" xfId="0" applyNumberFormat="1" applyFont="1" applyFill="1" applyBorder="1" applyAlignment="1">
      <alignment vertical="center" wrapText="1"/>
    </xf>
    <xf numFmtId="0" fontId="47" fillId="38" borderId="18" xfId="0" applyNumberFormat="1" applyFont="1" applyFill="1" applyBorder="1" applyAlignment="1">
      <alignment vertical="center" wrapText="1"/>
    </xf>
    <xf numFmtId="0" fontId="47" fillId="38" borderId="13" xfId="0" applyNumberFormat="1" applyFont="1" applyFill="1" applyBorder="1" applyAlignment="1">
      <alignment vertical="center" wrapText="1"/>
    </xf>
    <xf numFmtId="0" fontId="47" fillId="0" borderId="0" xfId="0" applyNumberFormat="1" applyFont="1" applyAlignment="1">
      <alignment horizontal="right" vertical="center" wrapText="1"/>
    </xf>
    <xf numFmtId="0" fontId="2" fillId="39" borderId="0" xfId="0" applyNumberFormat="1" applyFont="1" applyFill="1" applyBorder="1" applyAlignment="1" applyProtection="1">
      <alignment horizontal="right" vertical="center"/>
      <protection/>
    </xf>
    <xf numFmtId="1" fontId="2" fillId="39" borderId="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uarca\Ger.%20Administracion%20Economica\Contabilidad\Informe%20Anual%202019\CUADROS%20INFORME%20ANUAL%20EN%20MILES%202019\CUADROS%20INFORME%20ANUAL%202019%20CCAA%20y%20Ratios%20DE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O Miles Hoja trabajo"/>
      <sheetName val="PASIVO Miles Hoja trabajo"/>
      <sheetName val="P y G 2019 Miles Hoja trabajo"/>
      <sheetName val="ACTIVO Miles Memoria"/>
      <sheetName val="PASIVO Miles Memoria"/>
      <sheetName val="P y G 2019 Miles Memoria"/>
      <sheetName val="EFE def"/>
      <sheetName val=" ADM.PUBL "/>
      <sheetName val="INGRESOS-GASTOS (P.N)"/>
      <sheetName val="E.C.PATRIMONIO NETO"/>
      <sheetName val="SUBVENCIONES"/>
      <sheetName val="SITUACION FISCAL"/>
      <sheetName val="ARRENDAM.M.MOVIL"/>
      <sheetName val="EXISTENCIAS"/>
      <sheetName val="INGRESOS Y GASTOS"/>
      <sheetName val="OPERACIONES  PARTES VINCULADAS"/>
      <sheetName val="ARRENDAM.OPERATIVOS"/>
      <sheetName val="ARRENDAM.FINANCIEROS"/>
      <sheetName val="PASIVOS FINANCIEROS"/>
      <sheetName val="PRESUPUESTOS COMUN.MADRID 2019"/>
      <sheetName val="BASE Y APLIC. RTDOS.2019"/>
      <sheetName val="ACTIVOS FINANCIEROS PTE VICTOR"/>
      <sheetName val="INMOVILIZADO INTANGIBLE 18-19"/>
      <sheetName val="Coste Inmov Material 2019"/>
      <sheetName val="Dotac. amortizac. 2019"/>
      <sheetName val="INMOVILIZADO MATERIAL 2018"/>
      <sheetName val="INMOVILIZ. MAT. A.A. 2018 DEF"/>
      <sheetName val="PROVISIONES"/>
      <sheetName val="PERIODIFICACIONES A LARGO PLAZO"/>
      <sheetName val="PERIODIFICACIONES A CORTO PLAZO"/>
      <sheetName val="OTRA INFORMACION"/>
      <sheetName val="ACTIVO Miles memoria BORRAR"/>
      <sheetName val="PASIVO Miles Memoria BORRAR"/>
      <sheetName val="EFE borrar"/>
    </sheetNames>
    <sheetDataSet>
      <sheetData sheetId="0">
        <row r="58">
          <cell r="K5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6"/>
  <sheetViews>
    <sheetView tabSelected="1" zoomScalePageLayoutView="0" workbookViewId="0" topLeftCell="A1">
      <selection activeCell="A26" sqref="A26"/>
    </sheetView>
  </sheetViews>
  <sheetFormatPr defaultColWidth="9.140625" defaultRowHeight="15"/>
  <cols>
    <col min="1" max="1" width="111.7109375" style="5" bestFit="1" customWidth="1"/>
  </cols>
  <sheetData>
    <row r="1" ht="15">
      <c r="A1" s="1" t="s">
        <v>0</v>
      </c>
    </row>
    <row r="2" ht="15">
      <c r="A2" s="2" t="s">
        <v>1</v>
      </c>
    </row>
    <row r="3" ht="15.75" thickBot="1">
      <c r="A3" s="3" t="s">
        <v>208</v>
      </c>
    </row>
    <row r="4" ht="15">
      <c r="A4" s="4" t="s">
        <v>2</v>
      </c>
    </row>
    <row r="5" ht="15">
      <c r="A5" s="4" t="s">
        <v>3</v>
      </c>
    </row>
    <row r="6" ht="15">
      <c r="A6" s="4" t="s">
        <v>205</v>
      </c>
    </row>
    <row r="7" ht="15">
      <c r="A7" s="4" t="s">
        <v>4</v>
      </c>
    </row>
    <row r="8" ht="15">
      <c r="A8" s="4" t="s">
        <v>5</v>
      </c>
    </row>
    <row r="9" ht="15">
      <c r="A9" s="4" t="s">
        <v>207</v>
      </c>
    </row>
    <row r="10" ht="15">
      <c r="A10" s="4" t="s">
        <v>6</v>
      </c>
    </row>
    <row r="11" ht="15">
      <c r="A11" s="4" t="s">
        <v>7</v>
      </c>
    </row>
    <row r="12" ht="15">
      <c r="A12" s="4" t="s">
        <v>8</v>
      </c>
    </row>
    <row r="13" ht="15">
      <c r="A13" s="4" t="s">
        <v>9</v>
      </c>
    </row>
    <row r="14" ht="15">
      <c r="A14" s="4" t="s">
        <v>10</v>
      </c>
    </row>
    <row r="15" ht="15">
      <c r="A15" s="4" t="s">
        <v>11</v>
      </c>
    </row>
    <row r="16" ht="15">
      <c r="A16" s="4" t="s">
        <v>206</v>
      </c>
    </row>
    <row r="17" ht="15">
      <c r="A17" s="4" t="s">
        <v>12</v>
      </c>
    </row>
    <row r="18" ht="15">
      <c r="A18" s="4" t="s">
        <v>13</v>
      </c>
    </row>
    <row r="19" ht="15">
      <c r="A19" s="4" t="s">
        <v>14</v>
      </c>
    </row>
    <row r="20" ht="15">
      <c r="A20" s="4" t="s">
        <v>15</v>
      </c>
    </row>
    <row r="21" ht="15">
      <c r="A21" s="4" t="s">
        <v>16</v>
      </c>
    </row>
    <row r="22" ht="15">
      <c r="A22" s="4" t="s">
        <v>17</v>
      </c>
    </row>
    <row r="23" ht="15">
      <c r="A23" s="4" t="s">
        <v>18</v>
      </c>
    </row>
    <row r="24" ht="15">
      <c r="A24" s="4" t="s">
        <v>19</v>
      </c>
    </row>
    <row r="25" ht="15">
      <c r="A25" s="4" t="s">
        <v>20</v>
      </c>
    </row>
    <row r="26" ht="15">
      <c r="A26" s="4" t="s">
        <v>21</v>
      </c>
    </row>
  </sheetData>
  <sheetProtection/>
  <hyperlinks>
    <hyperlink ref="A4" location="AMTA!A1" display="AGENCIA MADRILEÑA PARA LA TUTELA DE ADULTOS (AMTA)."/>
    <hyperlink ref="A5" location="'AG. ADM.DIGITAL'!A1" display="AGENCIA PARA LA ADMINISTRACIÓN DIGITAL DE LA COMUNIDAD DE MADRID"/>
    <hyperlink ref="A6" location="'OBRAS MADRID'!A1" display="OBRAS DE MADRID, GESTIÓN DE OBRAS E INFRAESTRUCTURAS, S.A. (ARPROMA)"/>
    <hyperlink ref="A7" location="'Hosp. FUENLABRADA'!A1" display="EMPRESA PÚBLICA HOSPITAL UNIVERSITARIO DE FUENLABRADA."/>
    <hyperlink ref="A8" location="'MADRID ACTIVA'!A1" display="MADRID ACTIVA, S.A."/>
    <hyperlink ref="A9" location="RTVM!A1" display="RADIO TELEVISIÓN MADRID (RTVM)."/>
    <hyperlink ref="A10" location="'MADRID CULTURA Y TURISMO'!A1" display="TURMADRID, S.A."/>
    <hyperlink ref="A11" location="UCR!A1" display="UNIDAD CENTRAL DE RADIODIAGNÓSTICO (UCR)."/>
    <hyperlink ref="A12" location="IECSUASV!A1" display="AGRUPACIÓN DE INTERÉS ECONÓMICO CENTRO SUPERIOR DE INVESTIGACIÓN DEL AUTOMÓVIL Y DE LA SEGURIDAD VIAL."/>
    <hyperlink ref="A13" location="ALCALINGUA!A1" display="ALCALINGUA – UNIVERSIDAD DE ALCALÁ, S.R.L."/>
    <hyperlink ref="A14" location="'CANAL Comunic.'!A1" display="CANAL DE COMUNICACIONES UNIDAS, S.A."/>
    <hyperlink ref="A15" location="CYII!A1" display="CANAL DE ISABEL II"/>
    <hyperlink ref="A16" location="'CYII, S.A.'!A1" display="CANAL DE ISABEL II, S.A."/>
    <hyperlink ref="A17" location="'CANAL Energía'!A1" display="CANAL ENERGÍA, S.L."/>
    <hyperlink ref="A18" location="'CANAL Extensia'!A1" display="CANAL EXTENSIA, S.A."/>
    <hyperlink ref="A19" location="'CANAL Gest. Lanzarote'!A1" display="CANAL GESTIÓN LANZAROTE, S.A.U."/>
    <hyperlink ref="A20" location="CTC!A1" display="CENTRO DE TRANSPORTES DE COSLADA, S.A."/>
    <hyperlink ref="A21" location="CRUSA!A1" display="CIUDAD RESIDENCIAL UNIVERSITARIA, S.A. (CRUSA)."/>
    <hyperlink ref="A22" location="HIDRÁULICA!A1" display="HIDRÁULICA SANTILLANA, S.A."/>
    <hyperlink ref="A23" location="HISPANAGUA!A1" display="HISPANAGUA, S.A."/>
    <hyperlink ref="A24" location="METRO!A1" display="METRO DE MADRID, S.A."/>
    <hyperlink ref="A25" location="'PARTICIPACIONES CRM'!A1" display="PARTICIPACIONES CRM, S.A. en liquidación"/>
    <hyperlink ref="A26" location="OYD!A1" display="OCIO Y DEPORTE CANAL, S.L.U.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39" customWidth="1"/>
    <col min="4" max="4" width="21.28125" style="39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65" t="s">
        <v>23</v>
      </c>
      <c r="B1" s="65"/>
      <c r="C1" s="65"/>
      <c r="D1" s="65"/>
    </row>
    <row r="2" spans="1:4" ht="20.25" thickBot="1">
      <c r="A2" s="29" t="s">
        <v>150</v>
      </c>
      <c r="B2" s="30" t="s">
        <v>151</v>
      </c>
      <c r="C2" s="31">
        <v>43921</v>
      </c>
      <c r="D2" s="31">
        <v>43830</v>
      </c>
    </row>
    <row r="3" spans="1:4" ht="15.75" thickBot="1">
      <c r="A3" s="29" t="s">
        <v>150</v>
      </c>
      <c r="B3" s="29" t="s">
        <v>152</v>
      </c>
      <c r="C3" s="32" t="s">
        <v>27</v>
      </c>
      <c r="D3" s="32" t="s">
        <v>28</v>
      </c>
    </row>
    <row r="4" spans="1:4" ht="18.75" customHeight="1" thickBot="1">
      <c r="A4" s="33" t="s">
        <v>150</v>
      </c>
      <c r="B4" s="33" t="s">
        <v>153</v>
      </c>
      <c r="C4" s="43">
        <f>SUM(C5:C11)</f>
        <v>4107</v>
      </c>
      <c r="D4" s="43">
        <f>SUM(D5:D11)</f>
        <v>4139</v>
      </c>
    </row>
    <row r="5" spans="1:4" ht="34.5" thickBot="1">
      <c r="A5" s="35" t="s">
        <v>200</v>
      </c>
      <c r="B5" s="35" t="s">
        <v>30</v>
      </c>
      <c r="C5" s="44">
        <v>2910</v>
      </c>
      <c r="D5" s="44">
        <v>2912</v>
      </c>
    </row>
    <row r="6" spans="1:4" ht="45.75" thickBot="1">
      <c r="A6" s="35" t="s">
        <v>201</v>
      </c>
      <c r="B6" s="35" t="s">
        <v>38</v>
      </c>
      <c r="C6" s="44">
        <v>1197</v>
      </c>
      <c r="D6" s="44">
        <v>1227</v>
      </c>
    </row>
    <row r="7" spans="1:4" ht="15.75" thickBot="1">
      <c r="A7" s="35" t="s">
        <v>202</v>
      </c>
      <c r="B7" s="35" t="s">
        <v>43</v>
      </c>
      <c r="C7" s="44"/>
      <c r="D7" s="44"/>
    </row>
    <row r="8" spans="1:4" ht="29.25" customHeight="1" thickBot="1">
      <c r="A8" s="35" t="s">
        <v>47</v>
      </c>
      <c r="B8" s="35" t="s">
        <v>48</v>
      </c>
      <c r="C8" s="44"/>
      <c r="D8" s="44"/>
    </row>
    <row r="9" spans="1:4" ht="35.25" customHeight="1" thickBot="1">
      <c r="A9" s="35" t="s">
        <v>49</v>
      </c>
      <c r="B9" s="35" t="s">
        <v>50</v>
      </c>
      <c r="C9" s="44">
        <v>0</v>
      </c>
      <c r="D9" s="44">
        <v>0</v>
      </c>
    </row>
    <row r="10" spans="1:4" ht="15.75" thickBot="1">
      <c r="A10" s="35"/>
      <c r="B10" s="35" t="s">
        <v>51</v>
      </c>
      <c r="C10" s="44"/>
      <c r="D10" s="44"/>
    </row>
    <row r="11" spans="1:4" ht="15.75" thickBot="1">
      <c r="A11" s="35" t="s">
        <v>161</v>
      </c>
      <c r="B11" s="35" t="s">
        <v>53</v>
      </c>
      <c r="C11" s="44"/>
      <c r="D11" s="44"/>
    </row>
    <row r="12" spans="1:4" ht="15.75" thickBot="1">
      <c r="A12" s="33" t="s">
        <v>150</v>
      </c>
      <c r="B12" s="33" t="s">
        <v>162</v>
      </c>
      <c r="C12" s="43">
        <f>SUM(C13:C15,C19:C22)</f>
        <v>74</v>
      </c>
      <c r="D12" s="43">
        <f>SUM(D13:D15,D19:D22)</f>
        <v>83</v>
      </c>
    </row>
    <row r="13" spans="1:4" ht="23.25" thickBot="1">
      <c r="A13" s="35" t="s">
        <v>203</v>
      </c>
      <c r="B13" s="35" t="s">
        <v>55</v>
      </c>
      <c r="C13" s="44"/>
      <c r="D13" s="44"/>
    </row>
    <row r="14" spans="1:4" ht="15.75" thickBot="1">
      <c r="A14" s="35" t="s">
        <v>64</v>
      </c>
      <c r="B14" s="35" t="s">
        <v>63</v>
      </c>
      <c r="C14" s="44"/>
      <c r="D14" s="44"/>
    </row>
    <row r="15" spans="1:4" ht="15.75" thickBot="1">
      <c r="A15" s="35"/>
      <c r="B15" s="35" t="s">
        <v>66</v>
      </c>
      <c r="C15" s="44">
        <f>SUM(C16:C18)</f>
        <v>10</v>
      </c>
      <c r="D15" s="44">
        <f>SUM(D16:D18)</f>
        <v>17</v>
      </c>
    </row>
    <row r="16" spans="1:4" ht="24" customHeight="1" thickBot="1">
      <c r="A16" s="35" t="s">
        <v>169</v>
      </c>
      <c r="B16" s="35" t="s">
        <v>170</v>
      </c>
      <c r="C16" s="44">
        <v>9</v>
      </c>
      <c r="D16" s="44">
        <v>17</v>
      </c>
    </row>
    <row r="17" spans="1:4" ht="15.75" thickBot="1">
      <c r="A17" s="35"/>
      <c r="B17" s="35" t="s">
        <v>171</v>
      </c>
      <c r="C17" s="44"/>
      <c r="D17" s="44"/>
    </row>
    <row r="18" spans="1:4" ht="15.75" thickBot="1">
      <c r="A18" s="35" t="s">
        <v>70</v>
      </c>
      <c r="B18" s="35" t="s">
        <v>172</v>
      </c>
      <c r="C18" s="44">
        <v>1</v>
      </c>
      <c r="D18" s="44"/>
    </row>
    <row r="19" spans="1:4" ht="46.5" customHeight="1" thickBot="1">
      <c r="A19" s="35" t="s">
        <v>72</v>
      </c>
      <c r="B19" s="35" t="s">
        <v>73</v>
      </c>
      <c r="C19" s="44"/>
      <c r="D19" s="44"/>
    </row>
    <row r="20" spans="1:4" ht="52.5" customHeight="1" thickBot="1">
      <c r="A20" s="35" t="s">
        <v>74</v>
      </c>
      <c r="B20" s="35" t="s">
        <v>75</v>
      </c>
      <c r="C20" s="44"/>
      <c r="D20" s="44"/>
    </row>
    <row r="21" spans="1:4" ht="15.75" thickBot="1">
      <c r="A21" s="35" t="s">
        <v>76</v>
      </c>
      <c r="B21" s="35" t="s">
        <v>77</v>
      </c>
      <c r="C21" s="44">
        <v>1</v>
      </c>
      <c r="D21" s="44">
        <v>1</v>
      </c>
    </row>
    <row r="22" spans="1:4" ht="15.75" thickBot="1">
      <c r="A22" s="35"/>
      <c r="B22" s="35" t="s">
        <v>78</v>
      </c>
      <c r="C22" s="44">
        <v>63</v>
      </c>
      <c r="D22" s="44">
        <v>65</v>
      </c>
    </row>
    <row r="23" spans="1:4" ht="25.5" customHeight="1" thickBot="1">
      <c r="A23" s="37"/>
      <c r="B23" s="37" t="s">
        <v>79</v>
      </c>
      <c r="C23" s="45">
        <f>C4+C12</f>
        <v>4181</v>
      </c>
      <c r="D23" s="45">
        <f>D4+D12</f>
        <v>4222</v>
      </c>
    </row>
    <row r="24" spans="1:4" ht="15.75" thickBot="1">
      <c r="A24" s="33" t="s">
        <v>150</v>
      </c>
      <c r="B24" s="33" t="s">
        <v>173</v>
      </c>
      <c r="C24" s="43">
        <f>C25+C35+C36</f>
        <v>3913</v>
      </c>
      <c r="D24" s="43">
        <f>D25+D35+D36</f>
        <v>3947</v>
      </c>
    </row>
    <row r="25" spans="1:4" ht="15.75" thickBot="1">
      <c r="A25" s="35"/>
      <c r="B25" s="35" t="s">
        <v>81</v>
      </c>
      <c r="C25" s="44">
        <f>SUM(C26:C34)</f>
        <v>3769</v>
      </c>
      <c r="D25" s="44">
        <f>SUM(D26:D34)</f>
        <v>3799</v>
      </c>
    </row>
    <row r="26" spans="1:4" ht="15.75" thickBot="1">
      <c r="A26" s="35" t="s">
        <v>174</v>
      </c>
      <c r="B26" s="35" t="s">
        <v>175</v>
      </c>
      <c r="C26" s="44">
        <v>150</v>
      </c>
      <c r="D26" s="44">
        <v>150</v>
      </c>
    </row>
    <row r="27" spans="1:4" ht="15.75" thickBot="1">
      <c r="A27" s="35"/>
      <c r="B27" s="35" t="s">
        <v>176</v>
      </c>
      <c r="C27" s="44"/>
      <c r="D27" s="44"/>
    </row>
    <row r="28" spans="1:4" ht="15.75" thickBot="1">
      <c r="A28" s="35" t="s">
        <v>177</v>
      </c>
      <c r="B28" s="35" t="s">
        <v>178</v>
      </c>
      <c r="C28" s="44">
        <v>249</v>
      </c>
      <c r="D28" s="44">
        <v>249</v>
      </c>
    </row>
    <row r="29" spans="1:4" ht="15.75" thickBot="1">
      <c r="A29" s="35" t="s">
        <v>87</v>
      </c>
      <c r="B29" s="35" t="s">
        <v>179</v>
      </c>
      <c r="C29" s="44"/>
      <c r="D29" s="44"/>
    </row>
    <row r="30" spans="1:4" ht="15.75" thickBot="1">
      <c r="A30" s="35" t="s">
        <v>89</v>
      </c>
      <c r="B30" s="35" t="s">
        <v>180</v>
      </c>
      <c r="C30" s="44">
        <v>-2660</v>
      </c>
      <c r="D30" s="44">
        <v>-2533</v>
      </c>
    </row>
    <row r="31" spans="1:4" ht="15.75" thickBot="1">
      <c r="A31" s="35"/>
      <c r="B31" s="35" t="s">
        <v>181</v>
      </c>
      <c r="C31" s="44">
        <v>6061</v>
      </c>
      <c r="D31" s="44">
        <v>6061</v>
      </c>
    </row>
    <row r="32" spans="1:4" ht="15.75" thickBot="1">
      <c r="A32" s="35"/>
      <c r="B32" s="35" t="s">
        <v>182</v>
      </c>
      <c r="C32" s="44">
        <v>-31</v>
      </c>
      <c r="D32" s="44">
        <v>-128</v>
      </c>
    </row>
    <row r="33" spans="1:4" ht="15.75" thickBot="1">
      <c r="A33" s="35" t="s">
        <v>93</v>
      </c>
      <c r="B33" s="35" t="s">
        <v>183</v>
      </c>
      <c r="C33" s="44"/>
      <c r="D33" s="44"/>
    </row>
    <row r="34" spans="1:4" ht="15.75" thickBot="1">
      <c r="A34" s="35"/>
      <c r="B34" s="35" t="s">
        <v>184</v>
      </c>
      <c r="C34" s="44"/>
      <c r="D34" s="44"/>
    </row>
    <row r="35" spans="1:4" ht="15.75" thickBot="1">
      <c r="A35" s="35" t="s">
        <v>96</v>
      </c>
      <c r="B35" s="35" t="s">
        <v>97</v>
      </c>
      <c r="C35" s="44"/>
      <c r="D35" s="44"/>
    </row>
    <row r="36" spans="1:4" ht="15.75" thickBot="1">
      <c r="A36" s="35" t="s">
        <v>98</v>
      </c>
      <c r="B36" s="35" t="s">
        <v>99</v>
      </c>
      <c r="C36" s="44">
        <v>144</v>
      </c>
      <c r="D36" s="44">
        <v>148</v>
      </c>
    </row>
    <row r="37" spans="1:4" ht="15.75" thickBot="1">
      <c r="A37" s="33" t="s">
        <v>150</v>
      </c>
      <c r="B37" s="33" t="s">
        <v>185</v>
      </c>
      <c r="C37" s="43">
        <f>SUM(C38:C39,C44:C48)</f>
        <v>0</v>
      </c>
      <c r="D37" s="43">
        <f>SUM(D38:D39,D44:D48)</f>
        <v>0</v>
      </c>
    </row>
    <row r="38" spans="1:4" ht="15.75" thickBot="1">
      <c r="A38" s="35" t="s">
        <v>104</v>
      </c>
      <c r="B38" s="35" t="s">
        <v>101</v>
      </c>
      <c r="C38" s="44"/>
      <c r="D38" s="44"/>
    </row>
    <row r="39" spans="1:4" ht="15.75" thickBot="1">
      <c r="A39" s="35"/>
      <c r="B39" s="35" t="s">
        <v>106</v>
      </c>
      <c r="C39" s="44">
        <f>SUM(C40:C43)</f>
        <v>0</v>
      </c>
      <c r="D39" s="44">
        <f>SUM(D40:D43)</f>
        <v>0</v>
      </c>
    </row>
    <row r="40" spans="1:4" ht="15.75" thickBot="1">
      <c r="A40" s="35" t="s">
        <v>107</v>
      </c>
      <c r="B40" s="35" t="s">
        <v>189</v>
      </c>
      <c r="C40" s="44"/>
      <c r="D40" s="44"/>
    </row>
    <row r="41" spans="1:4" ht="15.75" thickBot="1">
      <c r="A41" s="35" t="s">
        <v>109</v>
      </c>
      <c r="B41" s="35" t="s">
        <v>190</v>
      </c>
      <c r="C41" s="44"/>
      <c r="D41" s="44"/>
    </row>
    <row r="42" spans="1:4" ht="15.75" thickBot="1">
      <c r="A42" s="35" t="s">
        <v>111</v>
      </c>
      <c r="B42" s="35" t="s">
        <v>191</v>
      </c>
      <c r="C42" s="44"/>
      <c r="D42" s="44"/>
    </row>
    <row r="43" spans="1:4" ht="18" customHeight="1" thickBot="1">
      <c r="A43" s="35" t="s">
        <v>113</v>
      </c>
      <c r="B43" s="35" t="s">
        <v>192</v>
      </c>
      <c r="C43" s="44"/>
      <c r="D43" s="44"/>
    </row>
    <row r="44" spans="1:4" ht="15.75" thickBot="1">
      <c r="A44" s="35" t="s">
        <v>115</v>
      </c>
      <c r="B44" s="35" t="s">
        <v>116</v>
      </c>
      <c r="C44" s="44"/>
      <c r="D44" s="44"/>
    </row>
    <row r="45" spans="1:4" ht="15.75" thickBot="1">
      <c r="A45" s="35" t="s">
        <v>117</v>
      </c>
      <c r="B45" s="35" t="s">
        <v>118</v>
      </c>
      <c r="C45" s="44"/>
      <c r="D45" s="44"/>
    </row>
    <row r="46" spans="1:4" ht="15.75" thickBot="1">
      <c r="A46" s="35" t="s">
        <v>119</v>
      </c>
      <c r="B46" s="35" t="s">
        <v>120</v>
      </c>
      <c r="C46" s="44"/>
      <c r="D46" s="44"/>
    </row>
    <row r="47" spans="1:4" ht="15.75" thickBot="1">
      <c r="A47" s="35" t="s">
        <v>193</v>
      </c>
      <c r="B47" s="35" t="s">
        <v>122</v>
      </c>
      <c r="C47" s="44"/>
      <c r="D47" s="44"/>
    </row>
    <row r="48" spans="1:4" ht="15.75" thickBot="1">
      <c r="A48" s="35" t="s">
        <v>194</v>
      </c>
      <c r="B48" s="35" t="s">
        <v>124</v>
      </c>
      <c r="C48" s="44"/>
      <c r="D48" s="44"/>
    </row>
    <row r="49" spans="1:4" ht="15.75" thickBot="1">
      <c r="A49" s="33" t="s">
        <v>150</v>
      </c>
      <c r="B49" s="33" t="s">
        <v>195</v>
      </c>
      <c r="C49" s="43">
        <f>SUM(C50:C52,C57:C58,C61:C62)</f>
        <v>268</v>
      </c>
      <c r="D49" s="43">
        <f>SUM(D50:D52,D57:D58,D61:D62)</f>
        <v>275</v>
      </c>
    </row>
    <row r="50" spans="1:4" ht="15.75" thickBot="1">
      <c r="A50" s="35" t="s">
        <v>126</v>
      </c>
      <c r="B50" s="35" t="s">
        <v>127</v>
      </c>
      <c r="C50" s="44"/>
      <c r="D50" s="44"/>
    </row>
    <row r="51" spans="1:4" ht="15.75" thickBot="1">
      <c r="A51" s="35" t="s">
        <v>129</v>
      </c>
      <c r="B51" s="35" t="s">
        <v>128</v>
      </c>
      <c r="C51" s="44"/>
      <c r="D51" s="44"/>
    </row>
    <row r="52" spans="1:4" ht="15.75" thickBot="1">
      <c r="A52" s="35"/>
      <c r="B52" s="35" t="s">
        <v>130</v>
      </c>
      <c r="C52" s="44">
        <f>SUM(C53:C56)</f>
        <v>0</v>
      </c>
      <c r="D52" s="44">
        <f>SUM(D53:D56)</f>
        <v>0</v>
      </c>
    </row>
    <row r="53" spans="1:4" ht="15.75" thickBot="1">
      <c r="A53" s="35" t="s">
        <v>131</v>
      </c>
      <c r="B53" s="35" t="s">
        <v>189</v>
      </c>
      <c r="C53" s="44"/>
      <c r="D53" s="44"/>
    </row>
    <row r="54" spans="1:4" ht="15.75" thickBot="1">
      <c r="A54" s="35" t="s">
        <v>132</v>
      </c>
      <c r="B54" s="35" t="s">
        <v>190</v>
      </c>
      <c r="C54" s="44"/>
      <c r="D54" s="44"/>
    </row>
    <row r="55" spans="1:4" ht="15.75" thickBot="1">
      <c r="A55" s="35" t="s">
        <v>133</v>
      </c>
      <c r="B55" s="35" t="s">
        <v>191</v>
      </c>
      <c r="C55" s="44"/>
      <c r="D55" s="44"/>
    </row>
    <row r="56" spans="1:4" ht="42" customHeight="1" thickBot="1">
      <c r="A56" s="35" t="s">
        <v>134</v>
      </c>
      <c r="B56" s="35" t="s">
        <v>196</v>
      </c>
      <c r="C56" s="44">
        <v>0</v>
      </c>
      <c r="D56" s="44"/>
    </row>
    <row r="57" spans="1:4" ht="31.5" customHeight="1" thickBot="1">
      <c r="A57" s="35" t="s">
        <v>136</v>
      </c>
      <c r="B57" s="35" t="s">
        <v>137</v>
      </c>
      <c r="C57" s="44">
        <v>259</v>
      </c>
      <c r="D57" s="44">
        <v>259</v>
      </c>
    </row>
    <row r="58" spans="1:4" ht="15.75" thickBot="1">
      <c r="A58" s="35"/>
      <c r="B58" s="35" t="s">
        <v>138</v>
      </c>
      <c r="C58" s="44">
        <f>SUM(C59:C60)</f>
        <v>9</v>
      </c>
      <c r="D58" s="44">
        <f>SUM(D59:D60)</f>
        <v>16</v>
      </c>
    </row>
    <row r="59" spans="1:4" ht="15.75" thickBot="1">
      <c r="A59" s="35" t="s">
        <v>139</v>
      </c>
      <c r="B59" s="35" t="s">
        <v>197</v>
      </c>
      <c r="C59" s="44"/>
      <c r="D59" s="44">
        <v>0</v>
      </c>
    </row>
    <row r="60" spans="1:4" ht="15.75" thickBot="1">
      <c r="A60" s="35" t="s">
        <v>141</v>
      </c>
      <c r="B60" s="35" t="s">
        <v>198</v>
      </c>
      <c r="C60" s="44">
        <v>9</v>
      </c>
      <c r="D60" s="44">
        <v>16</v>
      </c>
    </row>
    <row r="61" spans="1:4" ht="15.75" thickBot="1">
      <c r="A61" s="35" t="s">
        <v>143</v>
      </c>
      <c r="B61" s="35" t="s">
        <v>144</v>
      </c>
      <c r="C61" s="44"/>
      <c r="D61" s="44"/>
    </row>
    <row r="62" spans="1:4" ht="15.75" thickBot="1">
      <c r="A62" s="35" t="s">
        <v>199</v>
      </c>
      <c r="B62" s="35" t="s">
        <v>146</v>
      </c>
      <c r="C62" s="44"/>
      <c r="D62" s="44"/>
    </row>
    <row r="63" spans="1:4" ht="23.25" customHeight="1" thickBot="1">
      <c r="A63" s="37"/>
      <c r="B63" s="37" t="s">
        <v>147</v>
      </c>
      <c r="C63" s="45">
        <f>C24+C37+C49</f>
        <v>4181</v>
      </c>
      <c r="D63" s="45">
        <f>D24+D37+D49</f>
        <v>4222</v>
      </c>
    </row>
    <row r="66" ht="15">
      <c r="A66" s="40" t="s">
        <v>204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65" t="s">
        <v>23</v>
      </c>
      <c r="B1" s="65"/>
      <c r="C1" s="65"/>
      <c r="D1" s="65"/>
    </row>
    <row r="2" spans="1:4" ht="20.25" thickBot="1">
      <c r="A2" s="29" t="s">
        <v>150</v>
      </c>
      <c r="B2" s="30" t="s">
        <v>151</v>
      </c>
      <c r="C2" s="29"/>
      <c r="D2" s="29"/>
    </row>
    <row r="3" spans="1:4" ht="15.75" thickBot="1">
      <c r="A3" s="29" t="s">
        <v>150</v>
      </c>
      <c r="B3" s="29" t="s">
        <v>152</v>
      </c>
      <c r="C3" s="29" t="s">
        <v>209</v>
      </c>
      <c r="D3" s="29">
        <v>2019</v>
      </c>
    </row>
    <row r="4" spans="1:4" ht="18.75" customHeight="1" thickBot="1">
      <c r="A4" s="33" t="s">
        <v>150</v>
      </c>
      <c r="B4" s="33" t="s">
        <v>153</v>
      </c>
      <c r="C4" s="34">
        <f>SUM(C5:C11)</f>
        <v>320</v>
      </c>
      <c r="D4" s="34">
        <f>SUM(D5:D11)</f>
        <v>320</v>
      </c>
    </row>
    <row r="5" spans="1:4" ht="34.5" thickBot="1">
      <c r="A5" s="35" t="s">
        <v>200</v>
      </c>
      <c r="B5" s="35" t="s">
        <v>30</v>
      </c>
      <c r="C5" s="36">
        <v>1</v>
      </c>
      <c r="D5" s="36">
        <v>1</v>
      </c>
    </row>
    <row r="6" spans="1:4" ht="45.75" thickBot="1">
      <c r="A6" s="35" t="s">
        <v>201</v>
      </c>
      <c r="B6" s="35" t="s">
        <v>38</v>
      </c>
      <c r="C6" s="36"/>
      <c r="D6" s="36"/>
    </row>
    <row r="7" spans="1:4" ht="15.75" thickBot="1">
      <c r="A7" s="35" t="s">
        <v>202</v>
      </c>
      <c r="B7" s="35" t="s">
        <v>43</v>
      </c>
      <c r="C7" s="36"/>
      <c r="D7" s="36"/>
    </row>
    <row r="8" spans="1:4" ht="29.25" customHeight="1" thickBot="1">
      <c r="A8" s="35" t="s">
        <v>47</v>
      </c>
      <c r="B8" s="35" t="s">
        <v>48</v>
      </c>
      <c r="C8" s="36"/>
      <c r="D8" s="36"/>
    </row>
    <row r="9" spans="1:4" ht="35.25" customHeight="1" thickBot="1">
      <c r="A9" s="35" t="s">
        <v>49</v>
      </c>
      <c r="B9" s="35" t="s">
        <v>50</v>
      </c>
      <c r="C9" s="36">
        <v>4</v>
      </c>
      <c r="D9" s="36">
        <v>4</v>
      </c>
    </row>
    <row r="10" spans="1:4" ht="15.75" thickBot="1">
      <c r="A10" s="35"/>
      <c r="B10" s="35" t="s">
        <v>51</v>
      </c>
      <c r="C10" s="36">
        <v>315</v>
      </c>
      <c r="D10" s="36">
        <v>315</v>
      </c>
    </row>
    <row r="11" spans="1:4" ht="15.75" thickBot="1">
      <c r="A11" s="35" t="s">
        <v>161</v>
      </c>
      <c r="B11" s="35" t="s">
        <v>53</v>
      </c>
      <c r="C11" s="36"/>
      <c r="D11" s="36"/>
    </row>
    <row r="12" spans="1:4" ht="15.75" thickBot="1">
      <c r="A12" s="33" t="s">
        <v>150</v>
      </c>
      <c r="B12" s="33" t="s">
        <v>162</v>
      </c>
      <c r="C12" s="34">
        <f>SUM(C13:C15,C19:C22)</f>
        <v>1495</v>
      </c>
      <c r="D12" s="34">
        <f>SUM(D13:D15,D19:D22)</f>
        <v>1584</v>
      </c>
    </row>
    <row r="13" spans="1:4" ht="23.25" thickBot="1">
      <c r="A13" s="35" t="s">
        <v>203</v>
      </c>
      <c r="B13" s="35" t="s">
        <v>55</v>
      </c>
      <c r="C13" s="36"/>
      <c r="D13" s="36"/>
    </row>
    <row r="14" spans="1:4" ht="15.75" thickBot="1">
      <c r="A14" s="35" t="s">
        <v>64</v>
      </c>
      <c r="B14" s="35" t="s">
        <v>63</v>
      </c>
      <c r="C14" s="36">
        <v>21</v>
      </c>
      <c r="D14" s="36">
        <v>24</v>
      </c>
    </row>
    <row r="15" spans="1:4" ht="15.75" thickBot="1">
      <c r="A15" s="35"/>
      <c r="B15" s="35" t="s">
        <v>66</v>
      </c>
      <c r="C15" s="36">
        <f>SUM(C16:C18)</f>
        <v>212</v>
      </c>
      <c r="D15" s="36">
        <f>SUM(D16:D18)</f>
        <v>172</v>
      </c>
    </row>
    <row r="16" spans="1:4" ht="24" customHeight="1" thickBot="1">
      <c r="A16" s="35" t="s">
        <v>169</v>
      </c>
      <c r="B16" s="35" t="s">
        <v>170</v>
      </c>
      <c r="C16" s="36">
        <v>56</v>
      </c>
      <c r="D16" s="36">
        <v>47</v>
      </c>
    </row>
    <row r="17" spans="1:4" ht="15.75" thickBot="1">
      <c r="A17" s="35"/>
      <c r="B17" s="35" t="s">
        <v>171</v>
      </c>
      <c r="C17" s="36"/>
      <c r="D17" s="36"/>
    </row>
    <row r="18" spans="1:4" ht="15.75" thickBot="1">
      <c r="A18" s="35" t="s">
        <v>70</v>
      </c>
      <c r="B18" s="35" t="s">
        <v>172</v>
      </c>
      <c r="C18" s="36">
        <v>156</v>
      </c>
      <c r="D18" s="36">
        <v>125</v>
      </c>
    </row>
    <row r="19" spans="1:4" ht="46.5" customHeight="1" thickBot="1">
      <c r="A19" s="35" t="s">
        <v>72</v>
      </c>
      <c r="B19" s="35" t="s">
        <v>73</v>
      </c>
      <c r="C19" s="36"/>
      <c r="D19" s="36"/>
    </row>
    <row r="20" spans="1:4" ht="52.5" customHeight="1" thickBot="1">
      <c r="A20" s="35" t="s">
        <v>74</v>
      </c>
      <c r="B20" s="35" t="s">
        <v>75</v>
      </c>
      <c r="C20" s="36"/>
      <c r="D20" s="36">
        <v>600</v>
      </c>
    </row>
    <row r="21" spans="1:4" ht="15.75" thickBot="1">
      <c r="A21" s="35" t="s">
        <v>76</v>
      </c>
      <c r="B21" s="35" t="s">
        <v>77</v>
      </c>
      <c r="C21" s="36">
        <v>1</v>
      </c>
      <c r="D21" s="36">
        <v>7</v>
      </c>
    </row>
    <row r="22" spans="1:4" ht="15.75" thickBot="1">
      <c r="A22" s="35"/>
      <c r="B22" s="35" t="s">
        <v>78</v>
      </c>
      <c r="C22" s="36">
        <v>1261</v>
      </c>
      <c r="D22" s="36">
        <v>781</v>
      </c>
    </row>
    <row r="23" spans="1:4" ht="25.5" customHeight="1" thickBot="1">
      <c r="A23" s="37"/>
      <c r="B23" s="37" t="s">
        <v>79</v>
      </c>
      <c r="C23" s="38">
        <f>C4+C12</f>
        <v>1815</v>
      </c>
      <c r="D23" s="38">
        <f>D4+D12</f>
        <v>1904</v>
      </c>
    </row>
    <row r="24" spans="1:4" ht="15.75" thickBot="1">
      <c r="A24" s="33" t="s">
        <v>150</v>
      </c>
      <c r="B24" s="33" t="s">
        <v>173</v>
      </c>
      <c r="C24" s="34">
        <f>C25+C35+C36</f>
        <v>1750</v>
      </c>
      <c r="D24" s="34">
        <f>D25+D35+D36</f>
        <v>977</v>
      </c>
    </row>
    <row r="25" spans="1:4" ht="15.75" thickBot="1">
      <c r="A25" s="35"/>
      <c r="B25" s="35" t="s">
        <v>81</v>
      </c>
      <c r="C25" s="36">
        <f>SUM(C26:C34)</f>
        <v>1750</v>
      </c>
      <c r="D25" s="36">
        <f>SUM(D26:D34)</f>
        <v>977</v>
      </c>
    </row>
    <row r="26" spans="1:4" ht="15.75" thickBot="1">
      <c r="A26" s="35" t="s">
        <v>174</v>
      </c>
      <c r="B26" s="35" t="s">
        <v>175</v>
      </c>
      <c r="C26" s="36">
        <v>503</v>
      </c>
      <c r="D26" s="36">
        <v>503</v>
      </c>
    </row>
    <row r="27" spans="1:4" ht="15.75" thickBot="1">
      <c r="A27" s="35"/>
      <c r="B27" s="35" t="s">
        <v>176</v>
      </c>
      <c r="C27" s="36"/>
      <c r="D27" s="36"/>
    </row>
    <row r="28" spans="1:4" ht="15.75" thickBot="1">
      <c r="A28" s="35" t="s">
        <v>177</v>
      </c>
      <c r="B28" s="35" t="s">
        <v>178</v>
      </c>
      <c r="C28" s="36">
        <v>388</v>
      </c>
      <c r="D28" s="36">
        <v>388</v>
      </c>
    </row>
    <row r="29" spans="1:4" ht="15.75" thickBot="1">
      <c r="A29" s="35" t="s">
        <v>87</v>
      </c>
      <c r="B29" s="35" t="s">
        <v>179</v>
      </c>
      <c r="C29" s="36"/>
      <c r="D29" s="36"/>
    </row>
    <row r="30" spans="1:4" ht="15.75" thickBot="1">
      <c r="A30" s="35" t="s">
        <v>89</v>
      </c>
      <c r="B30" s="35" t="s">
        <v>180</v>
      </c>
      <c r="C30" s="36">
        <v>86</v>
      </c>
      <c r="D30" s="36"/>
    </row>
    <row r="31" spans="1:4" ht="15.75" thickBot="1">
      <c r="A31" s="35"/>
      <c r="B31" s="35" t="s">
        <v>181</v>
      </c>
      <c r="C31" s="36"/>
      <c r="D31" s="36"/>
    </row>
    <row r="32" spans="1:4" ht="15.75" thickBot="1">
      <c r="A32" s="35"/>
      <c r="B32" s="35" t="s">
        <v>182</v>
      </c>
      <c r="C32" s="36">
        <v>773</v>
      </c>
      <c r="D32" s="36">
        <v>86</v>
      </c>
    </row>
    <row r="33" spans="1:4" ht="15.75" thickBot="1">
      <c r="A33" s="35" t="s">
        <v>93</v>
      </c>
      <c r="B33" s="35" t="s">
        <v>183</v>
      </c>
      <c r="C33" s="36"/>
      <c r="D33" s="36"/>
    </row>
    <row r="34" spans="1:4" ht="15.75" thickBot="1">
      <c r="A34" s="35"/>
      <c r="B34" s="35" t="s">
        <v>184</v>
      </c>
      <c r="C34" s="36"/>
      <c r="D34" s="36"/>
    </row>
    <row r="35" spans="1:4" ht="15.75" thickBot="1">
      <c r="A35" s="35" t="s">
        <v>96</v>
      </c>
      <c r="B35" s="35" t="s">
        <v>97</v>
      </c>
      <c r="C35" s="36"/>
      <c r="D35" s="36"/>
    </row>
    <row r="36" spans="1:4" ht="15.75" thickBot="1">
      <c r="A36" s="35" t="s">
        <v>98</v>
      </c>
      <c r="B36" s="35" t="s">
        <v>99</v>
      </c>
      <c r="C36" s="36"/>
      <c r="D36" s="36"/>
    </row>
    <row r="37" spans="1:4" ht="15.75" thickBot="1">
      <c r="A37" s="33" t="s">
        <v>150</v>
      </c>
      <c r="B37" s="33" t="s">
        <v>185</v>
      </c>
      <c r="C37" s="34">
        <f>SUM(C38:C39,C44:C48)</f>
        <v>0</v>
      </c>
      <c r="D37" s="34">
        <f>SUM(D38:D39,D44:D48)</f>
        <v>0</v>
      </c>
    </row>
    <row r="38" spans="1:4" ht="15.75" thickBot="1">
      <c r="A38" s="35" t="s">
        <v>104</v>
      </c>
      <c r="B38" s="35" t="s">
        <v>101</v>
      </c>
      <c r="C38" s="36"/>
      <c r="D38" s="36"/>
    </row>
    <row r="39" spans="1:4" ht="15.75" thickBot="1">
      <c r="A39" s="35"/>
      <c r="B39" s="35" t="s">
        <v>106</v>
      </c>
      <c r="C39" s="36">
        <f>SUM(C40:C43)</f>
        <v>0</v>
      </c>
      <c r="D39" s="36">
        <f>SUM(D40:D43)</f>
        <v>0</v>
      </c>
    </row>
    <row r="40" spans="1:4" ht="15.75" thickBot="1">
      <c r="A40" s="35" t="s">
        <v>107</v>
      </c>
      <c r="B40" s="35" t="s">
        <v>189</v>
      </c>
      <c r="C40" s="36"/>
      <c r="D40" s="36"/>
    </row>
    <row r="41" spans="1:4" ht="15.75" thickBot="1">
      <c r="A41" s="35" t="s">
        <v>109</v>
      </c>
      <c r="B41" s="35" t="s">
        <v>190</v>
      </c>
      <c r="C41" s="36"/>
      <c r="D41" s="36"/>
    </row>
    <row r="42" spans="1:4" ht="15.75" thickBot="1">
      <c r="A42" s="35" t="s">
        <v>111</v>
      </c>
      <c r="B42" s="35" t="s">
        <v>191</v>
      </c>
      <c r="C42" s="36"/>
      <c r="D42" s="36"/>
    </row>
    <row r="43" spans="1:4" ht="18" customHeight="1" thickBot="1">
      <c r="A43" s="35" t="s">
        <v>113</v>
      </c>
      <c r="B43" s="35" t="s">
        <v>192</v>
      </c>
      <c r="C43" s="36"/>
      <c r="D43" s="36"/>
    </row>
    <row r="44" spans="1:4" ht="15.75" thickBot="1">
      <c r="A44" s="35" t="s">
        <v>115</v>
      </c>
      <c r="B44" s="35" t="s">
        <v>116</v>
      </c>
      <c r="C44" s="36"/>
      <c r="D44" s="36"/>
    </row>
    <row r="45" spans="1:4" ht="15.75" thickBot="1">
      <c r="A45" s="35" t="s">
        <v>117</v>
      </c>
      <c r="B45" s="35" t="s">
        <v>118</v>
      </c>
      <c r="C45" s="36"/>
      <c r="D45" s="36"/>
    </row>
    <row r="46" spans="1:4" ht="15.75" thickBot="1">
      <c r="A46" s="35" t="s">
        <v>119</v>
      </c>
      <c r="B46" s="35" t="s">
        <v>120</v>
      </c>
      <c r="C46" s="36"/>
      <c r="D46" s="36"/>
    </row>
    <row r="47" spans="1:4" ht="15.75" thickBot="1">
      <c r="A47" s="35" t="s">
        <v>193</v>
      </c>
      <c r="B47" s="35" t="s">
        <v>122</v>
      </c>
      <c r="C47" s="36"/>
      <c r="D47" s="36"/>
    </row>
    <row r="48" spans="1:4" ht="15.75" thickBot="1">
      <c r="A48" s="35" t="s">
        <v>194</v>
      </c>
      <c r="B48" s="35" t="s">
        <v>124</v>
      </c>
      <c r="C48" s="36"/>
      <c r="D48" s="36"/>
    </row>
    <row r="49" spans="1:4" ht="15.75" thickBot="1">
      <c r="A49" s="33" t="s">
        <v>150</v>
      </c>
      <c r="B49" s="33" t="s">
        <v>195</v>
      </c>
      <c r="C49" s="34">
        <f>SUM(C50:C52,C57:C58,C61:C62)</f>
        <v>65</v>
      </c>
      <c r="D49" s="34">
        <f>SUM(D50:D52,D57:D58,D61:D62)</f>
        <v>927</v>
      </c>
    </row>
    <row r="50" spans="1:4" ht="15.75" thickBot="1">
      <c r="A50" s="35" t="s">
        <v>126</v>
      </c>
      <c r="B50" s="35" t="s">
        <v>127</v>
      </c>
      <c r="C50" s="36"/>
      <c r="D50" s="36"/>
    </row>
    <row r="51" spans="1:4" ht="15.75" thickBot="1">
      <c r="A51" s="35" t="s">
        <v>129</v>
      </c>
      <c r="B51" s="35" t="s">
        <v>128</v>
      </c>
      <c r="C51" s="36"/>
      <c r="D51" s="36"/>
    </row>
    <row r="52" spans="1:4" ht="15.75" thickBot="1">
      <c r="A52" s="35"/>
      <c r="B52" s="35" t="s">
        <v>130</v>
      </c>
      <c r="C52" s="36">
        <f>SUM(C53:C56)</f>
        <v>0</v>
      </c>
      <c r="D52" s="36">
        <f>SUM(D53:D56)</f>
        <v>0</v>
      </c>
    </row>
    <row r="53" spans="1:4" ht="15.75" thickBot="1">
      <c r="A53" s="35" t="s">
        <v>131</v>
      </c>
      <c r="B53" s="35" t="s">
        <v>189</v>
      </c>
      <c r="C53" s="36"/>
      <c r="D53" s="36"/>
    </row>
    <row r="54" spans="1:4" ht="15.75" thickBot="1">
      <c r="A54" s="35" t="s">
        <v>132</v>
      </c>
      <c r="B54" s="35" t="s">
        <v>190</v>
      </c>
      <c r="C54" s="36"/>
      <c r="D54" s="36"/>
    </row>
    <row r="55" spans="1:4" ht="15.75" thickBot="1">
      <c r="A55" s="35" t="s">
        <v>133</v>
      </c>
      <c r="B55" s="35" t="s">
        <v>191</v>
      </c>
      <c r="C55" s="36"/>
      <c r="D55" s="36"/>
    </row>
    <row r="56" spans="1:4" ht="42" customHeight="1" thickBot="1">
      <c r="A56" s="35" t="s">
        <v>134</v>
      </c>
      <c r="B56" s="35" t="s">
        <v>196</v>
      </c>
      <c r="C56" s="36"/>
      <c r="D56" s="36"/>
    </row>
    <row r="57" spans="1:4" ht="31.5" customHeight="1" thickBot="1">
      <c r="A57" s="35" t="s">
        <v>136</v>
      </c>
      <c r="B57" s="35" t="s">
        <v>137</v>
      </c>
      <c r="C57" s="36"/>
      <c r="D57" s="36"/>
    </row>
    <row r="58" spans="1:4" ht="15.75" thickBot="1">
      <c r="A58" s="35"/>
      <c r="B58" s="35" t="s">
        <v>138</v>
      </c>
      <c r="C58" s="36">
        <f>SUM(C59:C60)</f>
        <v>58</v>
      </c>
      <c r="D58" s="36">
        <f>SUM(D59:D60)</f>
        <v>224</v>
      </c>
    </row>
    <row r="59" spans="1:4" ht="15.75" thickBot="1">
      <c r="A59" s="35" t="s">
        <v>139</v>
      </c>
      <c r="B59" s="35" t="s">
        <v>197</v>
      </c>
      <c r="C59" s="36">
        <v>12</v>
      </c>
      <c r="D59" s="36">
        <v>6</v>
      </c>
    </row>
    <row r="60" spans="1:4" ht="15.75" thickBot="1">
      <c r="A60" s="35" t="s">
        <v>141</v>
      </c>
      <c r="B60" s="35" t="s">
        <v>198</v>
      </c>
      <c r="C60" s="36">
        <v>46</v>
      </c>
      <c r="D60" s="36">
        <v>218</v>
      </c>
    </row>
    <row r="61" spans="1:4" ht="15.75" thickBot="1">
      <c r="A61" s="35" t="s">
        <v>143</v>
      </c>
      <c r="B61" s="35" t="s">
        <v>144</v>
      </c>
      <c r="C61" s="36">
        <v>7</v>
      </c>
      <c r="D61" s="36">
        <v>703</v>
      </c>
    </row>
    <row r="62" spans="1:4" ht="15.75" thickBot="1">
      <c r="A62" s="35" t="s">
        <v>199</v>
      </c>
      <c r="B62" s="35" t="s">
        <v>146</v>
      </c>
      <c r="C62" s="36"/>
      <c r="D62" s="36"/>
    </row>
    <row r="63" spans="1:4" ht="23.25" customHeight="1" thickBot="1">
      <c r="A63" s="37"/>
      <c r="B63" s="37" t="s">
        <v>147</v>
      </c>
      <c r="C63" s="38">
        <f>C24+C37+C49</f>
        <v>1815</v>
      </c>
      <c r="D63" s="38">
        <f>D24+D37+D49</f>
        <v>1904</v>
      </c>
    </row>
    <row r="66" ht="15">
      <c r="A66" s="40" t="s">
        <v>204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65" t="s">
        <v>23</v>
      </c>
      <c r="B1" s="65"/>
      <c r="C1" s="65"/>
      <c r="D1" s="65"/>
    </row>
    <row r="2" spans="1:4" ht="20.25" thickBot="1">
      <c r="A2" s="29" t="s">
        <v>150</v>
      </c>
      <c r="B2" s="30" t="s">
        <v>151</v>
      </c>
      <c r="C2" s="29"/>
      <c r="D2" s="29"/>
    </row>
    <row r="3" spans="1:4" ht="15.75" thickBot="1">
      <c r="A3" s="29" t="s">
        <v>150</v>
      </c>
      <c r="B3" s="29" t="s">
        <v>152</v>
      </c>
      <c r="C3" s="41">
        <v>43891</v>
      </c>
      <c r="D3" s="41">
        <v>43800</v>
      </c>
    </row>
    <row r="4" spans="1:4" ht="18.75" customHeight="1" thickBot="1">
      <c r="A4" s="33" t="s">
        <v>150</v>
      </c>
      <c r="B4" s="33" t="s">
        <v>153</v>
      </c>
      <c r="C4" s="34">
        <f>SUM(C5:C11)</f>
        <v>63</v>
      </c>
      <c r="D4" s="34">
        <f>SUM(D5:D11)</f>
        <v>67</v>
      </c>
    </row>
    <row r="5" spans="1:4" ht="34.5" thickBot="1">
      <c r="A5" s="35" t="s">
        <v>200</v>
      </c>
      <c r="B5" s="35" t="s">
        <v>30</v>
      </c>
      <c r="C5" s="36">
        <v>3</v>
      </c>
      <c r="D5" s="36">
        <v>3</v>
      </c>
    </row>
    <row r="6" spans="1:4" ht="45.75" thickBot="1">
      <c r="A6" s="35" t="s">
        <v>201</v>
      </c>
      <c r="B6" s="35" t="s">
        <v>38</v>
      </c>
      <c r="C6" s="36">
        <v>60</v>
      </c>
      <c r="D6" s="36">
        <v>64</v>
      </c>
    </row>
    <row r="7" spans="1:4" ht="15.75" thickBot="1">
      <c r="A7" s="35" t="s">
        <v>202</v>
      </c>
      <c r="B7" s="35" t="s">
        <v>43</v>
      </c>
      <c r="C7" s="36"/>
      <c r="D7" s="36"/>
    </row>
    <row r="8" spans="1:4" ht="29.25" customHeight="1" thickBot="1">
      <c r="A8" s="35" t="s">
        <v>47</v>
      </c>
      <c r="B8" s="35" t="s">
        <v>48</v>
      </c>
      <c r="C8" s="36"/>
      <c r="D8" s="36"/>
    </row>
    <row r="9" spans="1:4" ht="35.25" customHeight="1" thickBot="1">
      <c r="A9" s="35" t="s">
        <v>49</v>
      </c>
      <c r="B9" s="35" t="s">
        <v>50</v>
      </c>
      <c r="C9" s="36"/>
      <c r="D9" s="36"/>
    </row>
    <row r="10" spans="1:4" ht="15.75" thickBot="1">
      <c r="A10" s="35"/>
      <c r="B10" s="35" t="s">
        <v>51</v>
      </c>
      <c r="C10" s="36"/>
      <c r="D10" s="36"/>
    </row>
    <row r="11" spans="1:4" ht="15.75" thickBot="1">
      <c r="A11" s="35" t="s">
        <v>161</v>
      </c>
      <c r="B11" s="35" t="s">
        <v>53</v>
      </c>
      <c r="C11" s="36"/>
      <c r="D11" s="36"/>
    </row>
    <row r="12" spans="1:4" ht="15.75" thickBot="1">
      <c r="A12" s="33" t="s">
        <v>150</v>
      </c>
      <c r="B12" s="33" t="s">
        <v>162</v>
      </c>
      <c r="C12" s="34">
        <f>SUM(C13:C15,C19:C22)</f>
        <v>12949</v>
      </c>
      <c r="D12" s="34">
        <f>SUM(D13:D15,D19:D22)</f>
        <v>13092</v>
      </c>
    </row>
    <row r="13" spans="1:4" ht="23.25" thickBot="1">
      <c r="A13" s="35" t="s">
        <v>203</v>
      </c>
      <c r="B13" s="35" t="s">
        <v>55</v>
      </c>
      <c r="C13" s="36"/>
      <c r="D13" s="36"/>
    </row>
    <row r="14" spans="1:4" ht="15.75" thickBot="1">
      <c r="A14" s="35" t="s">
        <v>64</v>
      </c>
      <c r="B14" s="35" t="s">
        <v>63</v>
      </c>
      <c r="C14" s="36">
        <v>1</v>
      </c>
      <c r="D14" s="36">
        <v>1</v>
      </c>
    </row>
    <row r="15" spans="1:4" ht="15.75" thickBot="1">
      <c r="A15" s="35"/>
      <c r="B15" s="35" t="s">
        <v>66</v>
      </c>
      <c r="C15" s="36">
        <f>SUM(C16:C18)</f>
        <v>11718</v>
      </c>
      <c r="D15" s="36">
        <f>SUM(D16:D18)</f>
        <v>12377</v>
      </c>
    </row>
    <row r="16" spans="1:4" ht="24" customHeight="1" thickBot="1">
      <c r="A16" s="35" t="s">
        <v>169</v>
      </c>
      <c r="B16" s="35" t="s">
        <v>170</v>
      </c>
      <c r="C16" s="36">
        <v>11718</v>
      </c>
      <c r="D16" s="36">
        <v>12377</v>
      </c>
    </row>
    <row r="17" spans="1:4" ht="15.75" thickBot="1">
      <c r="A17" s="35"/>
      <c r="B17" s="35" t="s">
        <v>171</v>
      </c>
      <c r="C17" s="36"/>
      <c r="D17" s="36"/>
    </row>
    <row r="18" spans="1:4" ht="15.75" thickBot="1">
      <c r="A18" s="35" t="s">
        <v>70</v>
      </c>
      <c r="B18" s="35" t="s">
        <v>172</v>
      </c>
      <c r="C18" s="36"/>
      <c r="D18" s="36"/>
    </row>
    <row r="19" spans="1:4" ht="46.5" customHeight="1" thickBot="1">
      <c r="A19" s="35" t="s">
        <v>72</v>
      </c>
      <c r="B19" s="35" t="s">
        <v>73</v>
      </c>
      <c r="C19" s="36"/>
      <c r="D19" s="36"/>
    </row>
    <row r="20" spans="1:4" ht="52.5" customHeight="1" thickBot="1">
      <c r="A20" s="35" t="s">
        <v>74</v>
      </c>
      <c r="B20" s="35" t="s">
        <v>75</v>
      </c>
      <c r="C20" s="36">
        <v>99</v>
      </c>
      <c r="D20" s="36">
        <v>99</v>
      </c>
    </row>
    <row r="21" spans="1:4" ht="15.75" thickBot="1">
      <c r="A21" s="35" t="s">
        <v>76</v>
      </c>
      <c r="B21" s="35" t="s">
        <v>77</v>
      </c>
      <c r="C21" s="36"/>
      <c r="D21" s="36">
        <v>2</v>
      </c>
    </row>
    <row r="22" spans="1:4" ht="15.75" thickBot="1">
      <c r="A22" s="35"/>
      <c r="B22" s="35" t="s">
        <v>78</v>
      </c>
      <c r="C22" s="36">
        <v>1131</v>
      </c>
      <c r="D22" s="36">
        <v>613</v>
      </c>
    </row>
    <row r="23" spans="1:4" ht="25.5" customHeight="1" thickBot="1">
      <c r="A23" s="37"/>
      <c r="B23" s="37" t="s">
        <v>79</v>
      </c>
      <c r="C23" s="38">
        <f>C4+C12</f>
        <v>13012</v>
      </c>
      <c r="D23" s="38">
        <f>D4+D12</f>
        <v>13159</v>
      </c>
    </row>
    <row r="24" spans="1:4" ht="15.75" thickBot="1">
      <c r="A24" s="33" t="s">
        <v>150</v>
      </c>
      <c r="B24" s="33" t="s">
        <v>173</v>
      </c>
      <c r="C24" s="34">
        <f>C25+C35+C36</f>
        <v>11784</v>
      </c>
      <c r="D24" s="34">
        <f>D25+D35+D36</f>
        <v>11622</v>
      </c>
    </row>
    <row r="25" spans="1:4" ht="15.75" thickBot="1">
      <c r="A25" s="35"/>
      <c r="B25" s="35" t="s">
        <v>81</v>
      </c>
      <c r="C25" s="36">
        <f>SUM(C26:C34)</f>
        <v>11784</v>
      </c>
      <c r="D25" s="36">
        <f>SUM(D26:D34)</f>
        <v>11622</v>
      </c>
    </row>
    <row r="26" spans="1:4" ht="15.75" thickBot="1">
      <c r="A26" s="35" t="s">
        <v>174</v>
      </c>
      <c r="B26" s="35" t="s">
        <v>175</v>
      </c>
      <c r="C26" s="36">
        <v>4620</v>
      </c>
      <c r="D26" s="36">
        <v>4620</v>
      </c>
    </row>
    <row r="27" spans="1:4" ht="15.75" thickBot="1">
      <c r="A27" s="35"/>
      <c r="B27" s="35" t="s">
        <v>176</v>
      </c>
      <c r="C27" s="36"/>
      <c r="D27" s="36"/>
    </row>
    <row r="28" spans="1:4" ht="15.75" thickBot="1">
      <c r="A28" s="35" t="s">
        <v>177</v>
      </c>
      <c r="B28" s="35" t="s">
        <v>178</v>
      </c>
      <c r="C28" s="36">
        <v>6196</v>
      </c>
      <c r="D28" s="36">
        <v>6196</v>
      </c>
    </row>
    <row r="29" spans="1:4" ht="15.75" thickBot="1">
      <c r="A29" s="35" t="s">
        <v>87</v>
      </c>
      <c r="B29" s="35" t="s">
        <v>179</v>
      </c>
      <c r="C29" s="36"/>
      <c r="D29" s="36"/>
    </row>
    <row r="30" spans="1:4" ht="15.75" thickBot="1">
      <c r="A30" s="35" t="s">
        <v>89</v>
      </c>
      <c r="B30" s="35" t="s">
        <v>180</v>
      </c>
      <c r="C30" s="36">
        <v>806</v>
      </c>
      <c r="D30" s="36"/>
    </row>
    <row r="31" spans="1:4" ht="15.75" thickBot="1">
      <c r="A31" s="35"/>
      <c r="B31" s="35" t="s">
        <v>181</v>
      </c>
      <c r="C31" s="36"/>
      <c r="D31" s="36"/>
    </row>
    <row r="32" spans="1:4" ht="15.75" thickBot="1">
      <c r="A32" s="35"/>
      <c r="B32" s="35" t="s">
        <v>182</v>
      </c>
      <c r="C32" s="36">
        <v>162</v>
      </c>
      <c r="D32" s="36">
        <v>806</v>
      </c>
    </row>
    <row r="33" spans="1:4" ht="15.75" thickBot="1">
      <c r="A33" s="35" t="s">
        <v>93</v>
      </c>
      <c r="B33" s="35" t="s">
        <v>183</v>
      </c>
      <c r="C33" s="36"/>
      <c r="D33" s="36"/>
    </row>
    <row r="34" spans="1:4" ht="15.75" thickBot="1">
      <c r="A34" s="35"/>
      <c r="B34" s="35" t="s">
        <v>184</v>
      </c>
      <c r="C34" s="36"/>
      <c r="D34" s="36"/>
    </row>
    <row r="35" spans="1:4" ht="15.75" thickBot="1">
      <c r="A35" s="35" t="s">
        <v>96</v>
      </c>
      <c r="B35" s="35" t="s">
        <v>97</v>
      </c>
      <c r="C35" s="36"/>
      <c r="D35" s="36"/>
    </row>
    <row r="36" spans="1:4" ht="15.75" thickBot="1">
      <c r="A36" s="35" t="s">
        <v>98</v>
      </c>
      <c r="B36" s="35" t="s">
        <v>99</v>
      </c>
      <c r="C36" s="36"/>
      <c r="D36" s="36"/>
    </row>
    <row r="37" spans="1:4" ht="15.75" thickBot="1">
      <c r="A37" s="33" t="s">
        <v>150</v>
      </c>
      <c r="B37" s="33" t="s">
        <v>185</v>
      </c>
      <c r="C37" s="34">
        <f>SUM(C38:C39,C44:C48)</f>
        <v>325</v>
      </c>
      <c r="D37" s="34">
        <f>SUM(D38:D39,D44:D48)</f>
        <v>594</v>
      </c>
    </row>
    <row r="38" spans="1:4" ht="15.75" thickBot="1">
      <c r="A38" s="35" t="s">
        <v>104</v>
      </c>
      <c r="B38" s="35" t="s">
        <v>101</v>
      </c>
      <c r="C38" s="36"/>
      <c r="D38" s="36"/>
    </row>
    <row r="39" spans="1:4" ht="15.75" thickBot="1">
      <c r="A39" s="35"/>
      <c r="B39" s="35" t="s">
        <v>106</v>
      </c>
      <c r="C39" s="36">
        <f>SUM(C40:C43)</f>
        <v>2</v>
      </c>
      <c r="D39" s="36">
        <f>SUM(D40:D43)</f>
        <v>2</v>
      </c>
    </row>
    <row r="40" spans="1:4" ht="15.75" thickBot="1">
      <c r="A40" s="35" t="s">
        <v>107</v>
      </c>
      <c r="B40" s="35" t="s">
        <v>189</v>
      </c>
      <c r="C40" s="36"/>
      <c r="D40" s="36"/>
    </row>
    <row r="41" spans="1:4" ht="15.75" thickBot="1">
      <c r="A41" s="35" t="s">
        <v>109</v>
      </c>
      <c r="B41" s="35" t="s">
        <v>190</v>
      </c>
      <c r="C41" s="36"/>
      <c r="D41" s="36"/>
    </row>
    <row r="42" spans="1:4" ht="15.75" thickBot="1">
      <c r="A42" s="35" t="s">
        <v>111</v>
      </c>
      <c r="B42" s="35" t="s">
        <v>191</v>
      </c>
      <c r="C42" s="36"/>
      <c r="D42" s="36"/>
    </row>
    <row r="43" spans="1:4" ht="18" customHeight="1" thickBot="1">
      <c r="A43" s="35" t="s">
        <v>113</v>
      </c>
      <c r="B43" s="35" t="s">
        <v>192</v>
      </c>
      <c r="C43" s="36">
        <v>2</v>
      </c>
      <c r="D43" s="36">
        <v>2</v>
      </c>
    </row>
    <row r="44" spans="1:4" ht="15.75" thickBot="1">
      <c r="A44" s="35" t="s">
        <v>115</v>
      </c>
      <c r="B44" s="35" t="s">
        <v>116</v>
      </c>
      <c r="C44" s="36">
        <v>323</v>
      </c>
      <c r="D44" s="36">
        <v>592</v>
      </c>
    </row>
    <row r="45" spans="1:4" ht="15.75" thickBot="1">
      <c r="A45" s="35" t="s">
        <v>117</v>
      </c>
      <c r="B45" s="35" t="s">
        <v>118</v>
      </c>
      <c r="C45" s="36"/>
      <c r="D45" s="36"/>
    </row>
    <row r="46" spans="1:4" ht="15.75" thickBot="1">
      <c r="A46" s="35" t="s">
        <v>119</v>
      </c>
      <c r="B46" s="35" t="s">
        <v>120</v>
      </c>
      <c r="C46" s="36"/>
      <c r="D46" s="36"/>
    </row>
    <row r="47" spans="1:4" ht="15.75" thickBot="1">
      <c r="A47" s="35" t="s">
        <v>193</v>
      </c>
      <c r="B47" s="35" t="s">
        <v>122</v>
      </c>
      <c r="C47" s="36"/>
      <c r="D47" s="36"/>
    </row>
    <row r="48" spans="1:4" ht="15.75" thickBot="1">
      <c r="A48" s="35" t="s">
        <v>194</v>
      </c>
      <c r="B48" s="35" t="s">
        <v>124</v>
      </c>
      <c r="C48" s="36"/>
      <c r="D48" s="36"/>
    </row>
    <row r="49" spans="1:4" ht="15.75" thickBot="1">
      <c r="A49" s="33" t="s">
        <v>150</v>
      </c>
      <c r="B49" s="33" t="s">
        <v>195</v>
      </c>
      <c r="C49" s="34">
        <f>SUM(C50:C52,C57:C58,C61:C62)</f>
        <v>903</v>
      </c>
      <c r="D49" s="34">
        <f>SUM(D50:D52,D57:D58,D61:D62)</f>
        <v>943</v>
      </c>
    </row>
    <row r="50" spans="1:4" ht="15.75" thickBot="1">
      <c r="A50" s="35" t="s">
        <v>126</v>
      </c>
      <c r="B50" s="35" t="s">
        <v>127</v>
      </c>
      <c r="C50" s="36"/>
      <c r="D50" s="36"/>
    </row>
    <row r="51" spans="1:4" ht="15.75" thickBot="1">
      <c r="A51" s="35" t="s">
        <v>129</v>
      </c>
      <c r="B51" s="35" t="s">
        <v>128</v>
      </c>
      <c r="C51" s="36"/>
      <c r="D51" s="36"/>
    </row>
    <row r="52" spans="1:4" ht="15.75" thickBot="1">
      <c r="A52" s="35"/>
      <c r="B52" s="35" t="s">
        <v>130</v>
      </c>
      <c r="C52" s="36">
        <f>SUM(C53:C56)</f>
        <v>0</v>
      </c>
      <c r="D52" s="36">
        <f>SUM(D53:D56)</f>
        <v>0</v>
      </c>
    </row>
    <row r="53" spans="1:4" ht="15.75" thickBot="1">
      <c r="A53" s="35" t="s">
        <v>131</v>
      </c>
      <c r="B53" s="35" t="s">
        <v>189</v>
      </c>
      <c r="C53" s="36"/>
      <c r="D53" s="36"/>
    </row>
    <row r="54" spans="1:4" ht="15.75" thickBot="1">
      <c r="A54" s="35" t="s">
        <v>132</v>
      </c>
      <c r="B54" s="35" t="s">
        <v>190</v>
      </c>
      <c r="C54" s="36"/>
      <c r="D54" s="36"/>
    </row>
    <row r="55" spans="1:4" ht="15.75" thickBot="1">
      <c r="A55" s="35" t="s">
        <v>133</v>
      </c>
      <c r="B55" s="35" t="s">
        <v>191</v>
      </c>
      <c r="C55" s="36"/>
      <c r="D55" s="36"/>
    </row>
    <row r="56" spans="1:4" ht="42" customHeight="1" thickBot="1">
      <c r="A56" s="35" t="s">
        <v>134</v>
      </c>
      <c r="B56" s="35" t="s">
        <v>196</v>
      </c>
      <c r="C56" s="36"/>
      <c r="D56" s="36"/>
    </row>
    <row r="57" spans="1:4" ht="31.5" customHeight="1" thickBot="1">
      <c r="A57" s="35" t="s">
        <v>136</v>
      </c>
      <c r="B57" s="35" t="s">
        <v>137</v>
      </c>
      <c r="C57" s="36"/>
      <c r="D57" s="36"/>
    </row>
    <row r="58" spans="1:4" ht="15.75" thickBot="1">
      <c r="A58" s="35"/>
      <c r="B58" s="35" t="s">
        <v>138</v>
      </c>
      <c r="C58" s="36">
        <f>SUM(C59:C60)</f>
        <v>903</v>
      </c>
      <c r="D58" s="36">
        <f>SUM(D59:D60)</f>
        <v>943</v>
      </c>
    </row>
    <row r="59" spans="1:4" ht="15.75" thickBot="1">
      <c r="A59" s="35" t="s">
        <v>139</v>
      </c>
      <c r="B59" s="35" t="s">
        <v>197</v>
      </c>
      <c r="C59" s="36">
        <v>85</v>
      </c>
      <c r="D59" s="36">
        <v>131</v>
      </c>
    </row>
    <row r="60" spans="1:4" ht="15.75" thickBot="1">
      <c r="A60" s="35" t="s">
        <v>141</v>
      </c>
      <c r="B60" s="35" t="s">
        <v>198</v>
      </c>
      <c r="C60" s="36">
        <v>818</v>
      </c>
      <c r="D60" s="36">
        <v>812</v>
      </c>
    </row>
    <row r="61" spans="1:4" ht="15.75" thickBot="1">
      <c r="A61" s="35" t="s">
        <v>143</v>
      </c>
      <c r="B61" s="35" t="s">
        <v>144</v>
      </c>
      <c r="C61" s="36"/>
      <c r="D61" s="36"/>
    </row>
    <row r="62" spans="1:4" ht="15.75" thickBot="1">
      <c r="A62" s="35" t="s">
        <v>199</v>
      </c>
      <c r="B62" s="35" t="s">
        <v>146</v>
      </c>
      <c r="C62" s="36"/>
      <c r="D62" s="36"/>
    </row>
    <row r="63" spans="1:4" ht="23.25" customHeight="1" thickBot="1">
      <c r="A63" s="37"/>
      <c r="B63" s="37" t="s">
        <v>147</v>
      </c>
      <c r="C63" s="38">
        <f>C24+C37+C49</f>
        <v>13012</v>
      </c>
      <c r="D63" s="38">
        <f>D24+D37+D49</f>
        <v>13159</v>
      </c>
    </row>
    <row r="66" ht="15">
      <c r="A66" s="40" t="s">
        <v>204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65" t="s">
        <v>23</v>
      </c>
      <c r="B1" s="65"/>
      <c r="C1" s="65"/>
      <c r="D1" s="65"/>
    </row>
    <row r="2" spans="1:4" ht="20.25" thickBot="1">
      <c r="A2" s="29" t="s">
        <v>150</v>
      </c>
      <c r="B2" s="30" t="s">
        <v>151</v>
      </c>
      <c r="C2" s="29"/>
      <c r="D2" s="29"/>
    </row>
    <row r="3" spans="1:4" ht="15.75" thickBot="1">
      <c r="A3" s="29" t="s">
        <v>150</v>
      </c>
      <c r="B3" s="29" t="s">
        <v>152</v>
      </c>
      <c r="C3" s="29" t="s">
        <v>209</v>
      </c>
      <c r="D3" s="29" t="s">
        <v>210</v>
      </c>
    </row>
    <row r="4" spans="1:4" ht="18.75" customHeight="1" thickBot="1">
      <c r="A4" s="33" t="s">
        <v>150</v>
      </c>
      <c r="B4" s="33" t="s">
        <v>153</v>
      </c>
      <c r="C4" s="34">
        <f>SUM(C5:C11)</f>
        <v>2435119</v>
      </c>
      <c r="D4" s="34">
        <f>SUM(D5:D11)</f>
        <v>2440608</v>
      </c>
    </row>
    <row r="5" spans="1:4" ht="34.5" thickBot="1">
      <c r="A5" s="35" t="s">
        <v>200</v>
      </c>
      <c r="B5" s="35" t="s">
        <v>30</v>
      </c>
      <c r="C5" s="36"/>
      <c r="D5" s="36"/>
    </row>
    <row r="6" spans="1:4" ht="45.75" thickBot="1">
      <c r="A6" s="35" t="s">
        <v>201</v>
      </c>
      <c r="B6" s="35" t="s">
        <v>38</v>
      </c>
      <c r="C6" s="36">
        <v>2274</v>
      </c>
      <c r="D6" s="36">
        <v>1805</v>
      </c>
    </row>
    <row r="7" spans="1:4" ht="15.75" thickBot="1">
      <c r="A7" s="35" t="s">
        <v>202</v>
      </c>
      <c r="B7" s="35" t="s">
        <v>43</v>
      </c>
      <c r="C7" s="36">
        <v>47697</v>
      </c>
      <c r="D7" s="36">
        <v>48635</v>
      </c>
    </row>
    <row r="8" spans="1:4" ht="29.25" customHeight="1" thickBot="1">
      <c r="A8" s="35" t="s">
        <v>47</v>
      </c>
      <c r="B8" s="35" t="s">
        <v>48</v>
      </c>
      <c r="C8" s="36">
        <v>2383778</v>
      </c>
      <c r="D8" s="36">
        <v>2388778</v>
      </c>
    </row>
    <row r="9" spans="1:4" ht="35.25" customHeight="1" thickBot="1">
      <c r="A9" s="35" t="s">
        <v>49</v>
      </c>
      <c r="B9" s="35" t="s">
        <v>50</v>
      </c>
      <c r="C9" s="36">
        <v>751</v>
      </c>
      <c r="D9" s="36">
        <f>36+703</f>
        <v>739</v>
      </c>
    </row>
    <row r="10" spans="1:4" ht="15.75" thickBot="1">
      <c r="A10" s="35"/>
      <c r="B10" s="35" t="s">
        <v>51</v>
      </c>
      <c r="C10" s="36">
        <v>619</v>
      </c>
      <c r="D10" s="36">
        <v>651</v>
      </c>
    </row>
    <row r="11" spans="1:4" ht="15.75" thickBot="1">
      <c r="A11" s="35" t="s">
        <v>161</v>
      </c>
      <c r="B11" s="35" t="s">
        <v>53</v>
      </c>
      <c r="C11" s="36"/>
      <c r="D11" s="36"/>
    </row>
    <row r="12" spans="1:4" ht="15.75" thickBot="1">
      <c r="A12" s="33" t="s">
        <v>150</v>
      </c>
      <c r="B12" s="33" t="s">
        <v>162</v>
      </c>
      <c r="C12" s="34">
        <f>SUM(C13:C15,C19:C22)</f>
        <v>47342</v>
      </c>
      <c r="D12" s="34">
        <f>SUM(D13:D15,D19:D22)</f>
        <v>48643</v>
      </c>
    </row>
    <row r="13" spans="1:4" ht="23.25" thickBot="1">
      <c r="A13" s="35" t="s">
        <v>203</v>
      </c>
      <c r="B13" s="35" t="s">
        <v>55</v>
      </c>
      <c r="C13" s="36"/>
      <c r="D13" s="36"/>
    </row>
    <row r="14" spans="1:4" ht="15.75" thickBot="1">
      <c r="A14" s="35" t="s">
        <v>64</v>
      </c>
      <c r="B14" s="35" t="s">
        <v>63</v>
      </c>
      <c r="C14" s="36"/>
      <c r="D14" s="36"/>
    </row>
    <row r="15" spans="1:4" ht="15.75" thickBot="1">
      <c r="A15" s="35"/>
      <c r="B15" s="35" t="s">
        <v>66</v>
      </c>
      <c r="C15" s="36">
        <f>SUM(C16:C18)</f>
        <v>4772</v>
      </c>
      <c r="D15" s="36">
        <f>SUM(D16:D18)</f>
        <v>5410</v>
      </c>
    </row>
    <row r="16" spans="1:4" ht="24" customHeight="1" thickBot="1">
      <c r="A16" s="35" t="s">
        <v>169</v>
      </c>
      <c r="B16" s="35" t="s">
        <v>170</v>
      </c>
      <c r="C16" s="36">
        <v>73</v>
      </c>
      <c r="D16" s="36">
        <v>71</v>
      </c>
    </row>
    <row r="17" spans="1:4" ht="15.75" thickBot="1">
      <c r="A17" s="35"/>
      <c r="B17" s="35" t="s">
        <v>171</v>
      </c>
      <c r="C17" s="36"/>
      <c r="D17" s="36"/>
    </row>
    <row r="18" spans="1:4" ht="15.75" thickBot="1">
      <c r="A18" s="35" t="s">
        <v>70</v>
      </c>
      <c r="B18" s="35" t="s">
        <v>172</v>
      </c>
      <c r="C18" s="36">
        <f>1516+3165+18</f>
        <v>4699</v>
      </c>
      <c r="D18" s="36">
        <f>2174+3165</f>
        <v>5339</v>
      </c>
    </row>
    <row r="19" spans="1:4" ht="46.5" customHeight="1" thickBot="1">
      <c r="A19" s="35" t="s">
        <v>72</v>
      </c>
      <c r="B19" s="35" t="s">
        <v>73</v>
      </c>
      <c r="C19" s="36">
        <v>33069</v>
      </c>
      <c r="D19" s="36">
        <v>34278</v>
      </c>
    </row>
    <row r="20" spans="1:4" ht="52.5" customHeight="1" thickBot="1">
      <c r="A20" s="35" t="s">
        <v>74</v>
      </c>
      <c r="B20" s="35" t="s">
        <v>75</v>
      </c>
      <c r="C20" s="36">
        <v>0</v>
      </c>
      <c r="D20" s="36">
        <v>0</v>
      </c>
    </row>
    <row r="21" spans="1:4" ht="15.75" thickBot="1">
      <c r="A21" s="35" t="s">
        <v>76</v>
      </c>
      <c r="B21" s="35" t="s">
        <v>77</v>
      </c>
      <c r="C21" s="36">
        <v>39</v>
      </c>
      <c r="D21" s="36">
        <v>52</v>
      </c>
    </row>
    <row r="22" spans="1:4" ht="15.75" thickBot="1">
      <c r="A22" s="35"/>
      <c r="B22" s="35" t="s">
        <v>78</v>
      </c>
      <c r="C22" s="36">
        <v>9462</v>
      </c>
      <c r="D22" s="36">
        <v>8903</v>
      </c>
    </row>
    <row r="23" spans="1:4" ht="25.5" customHeight="1" thickBot="1">
      <c r="A23" s="37"/>
      <c r="B23" s="37" t="s">
        <v>79</v>
      </c>
      <c r="C23" s="38">
        <f>C4+C12</f>
        <v>2482461</v>
      </c>
      <c r="D23" s="38">
        <f>D4+D12</f>
        <v>2489251</v>
      </c>
    </row>
    <row r="24" spans="1:4" ht="15.75" thickBot="1">
      <c r="A24" s="33" t="s">
        <v>150</v>
      </c>
      <c r="B24" s="33" t="s">
        <v>173</v>
      </c>
      <c r="C24" s="34">
        <f>C25+C35+C36</f>
        <v>2191550</v>
      </c>
      <c r="D24" s="34">
        <f>D25+D35+D36</f>
        <v>2197307</v>
      </c>
    </row>
    <row r="25" spans="1:4" ht="15.75" thickBot="1">
      <c r="A25" s="35"/>
      <c r="B25" s="35" t="s">
        <v>81</v>
      </c>
      <c r="C25" s="36">
        <f>SUM(C26:C34)</f>
        <v>2191550</v>
      </c>
      <c r="D25" s="36">
        <f>SUM(D26:D34)</f>
        <v>2197307</v>
      </c>
    </row>
    <row r="26" spans="1:4" ht="15.75" thickBot="1">
      <c r="A26" s="35" t="s">
        <v>174</v>
      </c>
      <c r="B26" s="35" t="s">
        <v>175</v>
      </c>
      <c r="C26" s="36">
        <v>1308066</v>
      </c>
      <c r="D26" s="36">
        <v>1308066</v>
      </c>
    </row>
    <row r="27" spans="1:4" ht="15.75" thickBot="1">
      <c r="A27" s="35"/>
      <c r="B27" s="35" t="s">
        <v>176</v>
      </c>
      <c r="C27" s="36"/>
      <c r="D27" s="36"/>
    </row>
    <row r="28" spans="1:4" ht="15.75" thickBot="1">
      <c r="A28" s="35" t="s">
        <v>177</v>
      </c>
      <c r="B28" s="35" t="s">
        <v>178</v>
      </c>
      <c r="C28" s="36">
        <v>884891</v>
      </c>
      <c r="D28" s="36">
        <v>890782</v>
      </c>
    </row>
    <row r="29" spans="1:4" ht="15.75" thickBot="1">
      <c r="A29" s="35" t="s">
        <v>87</v>
      </c>
      <c r="B29" s="35" t="s">
        <v>179</v>
      </c>
      <c r="C29" s="36"/>
      <c r="D29" s="36"/>
    </row>
    <row r="30" spans="1:4" ht="15.75" thickBot="1">
      <c r="A30" s="35" t="s">
        <v>89</v>
      </c>
      <c r="B30" s="35" t="s">
        <v>180</v>
      </c>
      <c r="C30" s="36">
        <v>251100</v>
      </c>
      <c r="D30" s="36">
        <v>0</v>
      </c>
    </row>
    <row r="31" spans="1:4" ht="15.75" thickBot="1">
      <c r="A31" s="35"/>
      <c r="B31" s="35" t="s">
        <v>181</v>
      </c>
      <c r="C31" s="36"/>
      <c r="D31" s="36"/>
    </row>
    <row r="32" spans="1:4" ht="15.75" thickBot="1">
      <c r="A32" s="35"/>
      <c r="B32" s="35" t="s">
        <v>182</v>
      </c>
      <c r="C32" s="36">
        <v>134</v>
      </c>
      <c r="D32" s="36">
        <v>251100</v>
      </c>
    </row>
    <row r="33" spans="1:4" ht="15.75" thickBot="1">
      <c r="A33" s="35" t="s">
        <v>93</v>
      </c>
      <c r="B33" s="35" t="s">
        <v>183</v>
      </c>
      <c r="C33" s="36">
        <v>-252641</v>
      </c>
      <c r="D33" s="36">
        <v>-252641</v>
      </c>
    </row>
    <row r="34" spans="1:4" ht="15.75" thickBot="1">
      <c r="A34" s="35"/>
      <c r="B34" s="35" t="s">
        <v>184</v>
      </c>
      <c r="C34" s="36"/>
      <c r="D34" s="36"/>
    </row>
    <row r="35" spans="1:4" ht="15.75" thickBot="1">
      <c r="A35" s="35" t="s">
        <v>96</v>
      </c>
      <c r="B35" s="35" t="s">
        <v>97</v>
      </c>
      <c r="C35" s="36"/>
      <c r="D35" s="36"/>
    </row>
    <row r="36" spans="1:4" ht="15.75" thickBot="1">
      <c r="A36" s="35" t="s">
        <v>98</v>
      </c>
      <c r="B36" s="35" t="s">
        <v>99</v>
      </c>
      <c r="C36" s="36"/>
      <c r="D36" s="36"/>
    </row>
    <row r="37" spans="1:4" ht="15.75" thickBot="1">
      <c r="A37" s="33" t="s">
        <v>150</v>
      </c>
      <c r="B37" s="33" t="s">
        <v>185</v>
      </c>
      <c r="C37" s="34">
        <f>SUM(C38:C39,C44:C48)</f>
        <v>237921</v>
      </c>
      <c r="D37" s="34">
        <f>SUM(D38:D39,D44:D48)</f>
        <v>240717</v>
      </c>
    </row>
    <row r="38" spans="1:4" ht="15.75" thickBot="1">
      <c r="A38" s="35" t="s">
        <v>104</v>
      </c>
      <c r="B38" s="35" t="s">
        <v>101</v>
      </c>
      <c r="C38" s="36"/>
      <c r="D38" s="36"/>
    </row>
    <row r="39" spans="1:4" ht="15.75" thickBot="1">
      <c r="A39" s="35"/>
      <c r="B39" s="35" t="s">
        <v>106</v>
      </c>
      <c r="C39" s="36">
        <f>SUM(C40:C43)</f>
        <v>235717</v>
      </c>
      <c r="D39" s="36">
        <f>SUM(D40:D43)</f>
        <v>240717</v>
      </c>
    </row>
    <row r="40" spans="1:4" ht="15.75" thickBot="1">
      <c r="A40" s="35" t="s">
        <v>107</v>
      </c>
      <c r="B40" s="35" t="s">
        <v>189</v>
      </c>
      <c r="C40" s="36"/>
      <c r="D40" s="36"/>
    </row>
    <row r="41" spans="1:4" ht="15.75" thickBot="1">
      <c r="A41" s="35" t="s">
        <v>109</v>
      </c>
      <c r="B41" s="35" t="s">
        <v>190</v>
      </c>
      <c r="C41" s="36">
        <v>235714</v>
      </c>
      <c r="D41" s="36">
        <v>240714</v>
      </c>
    </row>
    <row r="42" spans="1:4" ht="15.75" thickBot="1">
      <c r="A42" s="35" t="s">
        <v>111</v>
      </c>
      <c r="B42" s="35" t="s">
        <v>191</v>
      </c>
      <c r="C42" s="36"/>
      <c r="D42" s="36"/>
    </row>
    <row r="43" spans="1:4" ht="18" customHeight="1" thickBot="1">
      <c r="A43" s="35" t="s">
        <v>113</v>
      </c>
      <c r="B43" s="35" t="s">
        <v>192</v>
      </c>
      <c r="C43" s="36">
        <v>3</v>
      </c>
      <c r="D43" s="36">
        <v>3</v>
      </c>
    </row>
    <row r="44" spans="1:4" ht="15.75" thickBot="1">
      <c r="A44" s="35" t="s">
        <v>115</v>
      </c>
      <c r="B44" s="35" t="s">
        <v>116</v>
      </c>
      <c r="C44" s="36"/>
      <c r="D44" s="36"/>
    </row>
    <row r="45" spans="1:4" ht="15.75" thickBot="1">
      <c r="A45" s="35" t="s">
        <v>117</v>
      </c>
      <c r="B45" s="35" t="s">
        <v>118</v>
      </c>
      <c r="C45" s="36"/>
      <c r="D45" s="36"/>
    </row>
    <row r="46" spans="1:4" ht="15.75" thickBot="1">
      <c r="A46" s="35" t="s">
        <v>119</v>
      </c>
      <c r="B46" s="35" t="s">
        <v>120</v>
      </c>
      <c r="C46" s="36">
        <v>2204</v>
      </c>
      <c r="D46" s="36">
        <v>0</v>
      </c>
    </row>
    <row r="47" spans="1:4" ht="15.75" thickBot="1">
      <c r="A47" s="35" t="s">
        <v>193</v>
      </c>
      <c r="B47" s="35" t="s">
        <v>122</v>
      </c>
      <c r="C47" s="36"/>
      <c r="D47" s="36"/>
    </row>
    <row r="48" spans="1:4" ht="15.75" thickBot="1">
      <c r="A48" s="35" t="s">
        <v>194</v>
      </c>
      <c r="B48" s="35" t="s">
        <v>124</v>
      </c>
      <c r="C48" s="36"/>
      <c r="D48" s="36"/>
    </row>
    <row r="49" spans="1:4" ht="15.75" thickBot="1">
      <c r="A49" s="33" t="s">
        <v>150</v>
      </c>
      <c r="B49" s="33" t="s">
        <v>195</v>
      </c>
      <c r="C49" s="34">
        <f>SUM(C50:C52,C57:C58,C61:C62)</f>
        <v>52990</v>
      </c>
      <c r="D49" s="34">
        <f>SUM(D50:D52,D57:D58,D61:D62)</f>
        <v>51227</v>
      </c>
    </row>
    <row r="50" spans="1:4" ht="15.75" thickBot="1">
      <c r="A50" s="35" t="s">
        <v>126</v>
      </c>
      <c r="B50" s="35" t="s">
        <v>127</v>
      </c>
      <c r="C50" s="36"/>
      <c r="D50" s="36"/>
    </row>
    <row r="51" spans="1:4" ht="15.75" thickBot="1">
      <c r="A51" s="35" t="s">
        <v>129</v>
      </c>
      <c r="B51" s="35" t="s">
        <v>128</v>
      </c>
      <c r="C51" s="36">
        <v>14363</v>
      </c>
      <c r="D51" s="36">
        <v>15015</v>
      </c>
    </row>
    <row r="52" spans="1:4" ht="15.75" thickBot="1">
      <c r="A52" s="35"/>
      <c r="B52" s="35" t="s">
        <v>130</v>
      </c>
      <c r="C52" s="36">
        <f>SUM(C53:C56)</f>
        <v>31358</v>
      </c>
      <c r="D52" s="36">
        <f>SUM(D53:D56)</f>
        <v>31039</v>
      </c>
    </row>
    <row r="53" spans="1:4" ht="15.75" thickBot="1">
      <c r="A53" s="35" t="s">
        <v>131</v>
      </c>
      <c r="B53" s="35" t="s">
        <v>189</v>
      </c>
      <c r="C53" s="36"/>
      <c r="D53" s="36"/>
    </row>
    <row r="54" spans="1:4" ht="15.75" thickBot="1">
      <c r="A54" s="35" t="s">
        <v>132</v>
      </c>
      <c r="B54" s="35" t="s">
        <v>190</v>
      </c>
      <c r="C54" s="36">
        <v>30804</v>
      </c>
      <c r="D54" s="36">
        <v>30473</v>
      </c>
    </row>
    <row r="55" spans="1:4" ht="15.75" thickBot="1">
      <c r="A55" s="35" t="s">
        <v>133</v>
      </c>
      <c r="B55" s="35" t="s">
        <v>191</v>
      </c>
      <c r="C55" s="36"/>
      <c r="D55" s="36"/>
    </row>
    <row r="56" spans="1:4" ht="42" customHeight="1" thickBot="1">
      <c r="A56" s="35" t="s">
        <v>134</v>
      </c>
      <c r="B56" s="35" t="s">
        <v>196</v>
      </c>
      <c r="C56" s="36">
        <v>554</v>
      </c>
      <c r="D56" s="36">
        <v>566</v>
      </c>
    </row>
    <row r="57" spans="1:4" ht="31.5" customHeight="1" thickBot="1">
      <c r="A57" s="35" t="s">
        <v>136</v>
      </c>
      <c r="B57" s="35" t="s">
        <v>137</v>
      </c>
      <c r="C57" s="36">
        <v>3815</v>
      </c>
      <c r="D57" s="36">
        <v>3815</v>
      </c>
    </row>
    <row r="58" spans="1:4" ht="15.75" thickBot="1">
      <c r="A58" s="35"/>
      <c r="B58" s="35" t="s">
        <v>138</v>
      </c>
      <c r="C58" s="36">
        <f>SUM(C59:C60)</f>
        <v>689</v>
      </c>
      <c r="D58" s="36">
        <f>SUM(D59:D60)</f>
        <v>1358</v>
      </c>
    </row>
    <row r="59" spans="1:4" ht="15.75" thickBot="1">
      <c r="A59" s="35" t="s">
        <v>139</v>
      </c>
      <c r="B59" s="35" t="s">
        <v>197</v>
      </c>
      <c r="C59" s="36">
        <v>242</v>
      </c>
      <c r="D59" s="36">
        <v>240</v>
      </c>
    </row>
    <row r="60" spans="1:4" ht="15.75" thickBot="1">
      <c r="A60" s="35" t="s">
        <v>141</v>
      </c>
      <c r="B60" s="35" t="s">
        <v>198</v>
      </c>
      <c r="C60" s="36">
        <f>2+16+429</f>
        <v>447</v>
      </c>
      <c r="D60" s="36">
        <f>2+97+1019</f>
        <v>1118</v>
      </c>
    </row>
    <row r="61" spans="1:4" ht="15.75" thickBot="1">
      <c r="A61" s="35" t="s">
        <v>143</v>
      </c>
      <c r="B61" s="35" t="s">
        <v>144</v>
      </c>
      <c r="C61" s="36">
        <v>2765</v>
      </c>
      <c r="D61" s="36">
        <v>0</v>
      </c>
    </row>
    <row r="62" spans="1:4" ht="15.75" thickBot="1">
      <c r="A62" s="35" t="s">
        <v>199</v>
      </c>
      <c r="B62" s="35" t="s">
        <v>146</v>
      </c>
      <c r="C62" s="36"/>
      <c r="D62" s="36"/>
    </row>
    <row r="63" spans="1:4" ht="23.25" customHeight="1" thickBot="1">
      <c r="A63" s="37"/>
      <c r="B63" s="37" t="s">
        <v>147</v>
      </c>
      <c r="C63" s="38">
        <f>C24+C37+C49</f>
        <v>2482461</v>
      </c>
      <c r="D63" s="38">
        <f>D24+D37+D49</f>
        <v>2489251</v>
      </c>
    </row>
    <row r="66" ht="15">
      <c r="A66" s="40" t="s">
        <v>204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42.7109375" style="0" customWidth="1"/>
    <col min="2" max="2" width="58.57421875" style="0" customWidth="1"/>
    <col min="3" max="4" width="21.28125" style="0" customWidth="1"/>
    <col min="5" max="5" width="15.28125" style="0" bestFit="1" customWidth="1"/>
  </cols>
  <sheetData>
    <row r="1" spans="1:4" ht="12.75" customHeight="1" thickBot="1">
      <c r="A1" s="65" t="s">
        <v>23</v>
      </c>
      <c r="B1" s="65"/>
      <c r="C1" s="65"/>
      <c r="D1" s="65"/>
    </row>
    <row r="2" spans="1:4" ht="20.25" thickBot="1">
      <c r="A2" s="29" t="s">
        <v>150</v>
      </c>
      <c r="B2" s="30" t="s">
        <v>151</v>
      </c>
      <c r="C2" s="29"/>
      <c r="D2" s="29"/>
    </row>
    <row r="3" spans="1:4" ht="15.75" thickBot="1">
      <c r="A3" s="29" t="s">
        <v>150</v>
      </c>
      <c r="B3" s="29" t="s">
        <v>152</v>
      </c>
      <c r="C3" s="48" t="s">
        <v>211</v>
      </c>
      <c r="D3" s="48" t="s">
        <v>212</v>
      </c>
    </row>
    <row r="4" spans="1:4" ht="18.75" customHeight="1" thickBot="1">
      <c r="A4" s="33" t="s">
        <v>150</v>
      </c>
      <c r="B4" s="33" t="s">
        <v>153</v>
      </c>
      <c r="C4" s="34">
        <f>SUM(C5:C11)</f>
        <v>4516914</v>
      </c>
      <c r="D4" s="34">
        <f>SUM(D5:D11)</f>
        <v>4530398</v>
      </c>
    </row>
    <row r="5" spans="1:4" ht="34.5" thickBot="1">
      <c r="A5" s="35" t="s">
        <v>200</v>
      </c>
      <c r="B5" s="35" t="s">
        <v>30</v>
      </c>
      <c r="C5" s="36">
        <v>4078953</v>
      </c>
      <c r="D5" s="36">
        <v>4098467</v>
      </c>
    </row>
    <row r="6" spans="1:4" ht="45.75" thickBot="1">
      <c r="A6" s="35" t="s">
        <v>201</v>
      </c>
      <c r="B6" s="35" t="s">
        <v>38</v>
      </c>
      <c r="C6" s="36">
        <v>7239</v>
      </c>
      <c r="D6" s="36">
        <v>7248</v>
      </c>
    </row>
    <row r="7" spans="1:4" ht="15.75" thickBot="1">
      <c r="A7" s="35" t="s">
        <v>202</v>
      </c>
      <c r="B7" s="35" t="s">
        <v>43</v>
      </c>
      <c r="C7" s="36">
        <v>9770</v>
      </c>
      <c r="D7" s="36">
        <v>9859</v>
      </c>
    </row>
    <row r="8" spans="1:4" ht="29.25" customHeight="1" thickBot="1">
      <c r="A8" s="35" t="s">
        <v>47</v>
      </c>
      <c r="B8" s="35" t="s">
        <v>48</v>
      </c>
      <c r="C8" s="36">
        <v>279619</v>
      </c>
      <c r="D8" s="36">
        <v>273312</v>
      </c>
    </row>
    <row r="9" spans="1:4" ht="35.25" customHeight="1" thickBot="1">
      <c r="A9" s="35" t="s">
        <v>49</v>
      </c>
      <c r="B9" s="35" t="s">
        <v>50</v>
      </c>
      <c r="C9" s="36">
        <v>141248</v>
      </c>
      <c r="D9" s="36">
        <v>141422</v>
      </c>
    </row>
    <row r="10" spans="1:4" ht="15.75" thickBot="1">
      <c r="A10" s="35"/>
      <c r="B10" s="35" t="s">
        <v>51</v>
      </c>
      <c r="C10" s="36">
        <v>85</v>
      </c>
      <c r="D10" s="36">
        <v>90</v>
      </c>
    </row>
    <row r="11" spans="1:4" ht="15.75" thickBot="1">
      <c r="A11" s="35" t="s">
        <v>161</v>
      </c>
      <c r="B11" s="35" t="s">
        <v>53</v>
      </c>
      <c r="C11" s="36"/>
      <c r="D11" s="36"/>
    </row>
    <row r="12" spans="1:4" ht="15.75" thickBot="1">
      <c r="A12" s="33" t="s">
        <v>150</v>
      </c>
      <c r="B12" s="33" t="s">
        <v>162</v>
      </c>
      <c r="C12" s="34">
        <f>SUM(C13:C15,C19:C22)</f>
        <v>536888</v>
      </c>
      <c r="D12" s="34">
        <f>SUM(D13:D15,D19:D22)</f>
        <v>513296</v>
      </c>
    </row>
    <row r="13" spans="1:4" ht="23.25" thickBot="1">
      <c r="A13" s="35" t="s">
        <v>203</v>
      </c>
      <c r="B13" s="35" t="s">
        <v>55</v>
      </c>
      <c r="C13" s="36">
        <v>4019</v>
      </c>
      <c r="D13" s="36">
        <v>4019</v>
      </c>
    </row>
    <row r="14" spans="1:4" ht="15.75" thickBot="1">
      <c r="A14" s="35" t="s">
        <v>64</v>
      </c>
      <c r="B14" s="35" t="s">
        <v>63</v>
      </c>
      <c r="C14" s="36">
        <v>6336</v>
      </c>
      <c r="D14" s="36">
        <v>6445</v>
      </c>
    </row>
    <row r="15" spans="1:4" ht="15.75" thickBot="1">
      <c r="A15" s="35"/>
      <c r="B15" s="35" t="s">
        <v>66</v>
      </c>
      <c r="C15" s="36">
        <f>SUM(C16:C18)</f>
        <v>183142</v>
      </c>
      <c r="D15" s="36">
        <f>SUM(D16:D18)</f>
        <v>179981</v>
      </c>
    </row>
    <row r="16" spans="1:4" ht="24" customHeight="1" thickBot="1">
      <c r="A16" s="35" t="s">
        <v>169</v>
      </c>
      <c r="B16" s="35" t="s">
        <v>170</v>
      </c>
      <c r="C16" s="36">
        <v>141998</v>
      </c>
      <c r="D16" s="36">
        <v>131236</v>
      </c>
    </row>
    <row r="17" spans="1:4" ht="15.75" thickBot="1">
      <c r="A17" s="35"/>
      <c r="B17" s="35" t="s">
        <v>171</v>
      </c>
      <c r="C17" s="36"/>
      <c r="D17" s="36"/>
    </row>
    <row r="18" spans="1:4" ht="15.75" thickBot="1">
      <c r="A18" s="35" t="s">
        <v>70</v>
      </c>
      <c r="B18" s="35" t="s">
        <v>172</v>
      </c>
      <c r="C18" s="36">
        <v>41144</v>
      </c>
      <c r="D18" s="36">
        <v>48745</v>
      </c>
    </row>
    <row r="19" spans="1:4" ht="46.5" customHeight="1" thickBot="1">
      <c r="A19" s="35" t="s">
        <v>72</v>
      </c>
      <c r="B19" s="35" t="s">
        <v>73</v>
      </c>
      <c r="C19" s="36">
        <v>3379</v>
      </c>
      <c r="D19" s="36">
        <v>8254</v>
      </c>
    </row>
    <row r="20" spans="1:4" ht="52.5" customHeight="1" thickBot="1">
      <c r="A20" s="35" t="s">
        <v>74</v>
      </c>
      <c r="B20" s="35" t="s">
        <v>75</v>
      </c>
      <c r="C20" s="36">
        <v>7509</v>
      </c>
      <c r="D20" s="36">
        <v>8036</v>
      </c>
    </row>
    <row r="21" spans="1:4" ht="15.75" thickBot="1">
      <c r="A21" s="35" t="s">
        <v>76</v>
      </c>
      <c r="B21" s="35" t="s">
        <v>77</v>
      </c>
      <c r="C21" s="36">
        <v>4253</v>
      </c>
      <c r="D21" s="36">
        <v>4278</v>
      </c>
    </row>
    <row r="22" spans="1:4" ht="15.75" thickBot="1">
      <c r="A22" s="35"/>
      <c r="B22" s="35" t="s">
        <v>78</v>
      </c>
      <c r="C22" s="36">
        <v>328250</v>
      </c>
      <c r="D22" s="36">
        <v>302283</v>
      </c>
    </row>
    <row r="23" spans="1:4" ht="25.5" customHeight="1" thickBot="1">
      <c r="A23" s="37"/>
      <c r="B23" s="37" t="s">
        <v>79</v>
      </c>
      <c r="C23" s="38">
        <f>C4+C12</f>
        <v>5053802</v>
      </c>
      <c r="D23" s="38">
        <f>D4+D12</f>
        <v>5043694</v>
      </c>
    </row>
    <row r="24" spans="1:4" ht="15.75" thickBot="1">
      <c r="A24" s="33" t="s">
        <v>150</v>
      </c>
      <c r="B24" s="33" t="s">
        <v>173</v>
      </c>
      <c r="C24" s="34">
        <f>C25+C35+C36</f>
        <v>3471131</v>
      </c>
      <c r="D24" s="34">
        <f>D25+D35+D36</f>
        <v>3449031</v>
      </c>
    </row>
    <row r="25" spans="1:4" ht="15.75" thickBot="1">
      <c r="A25" s="35"/>
      <c r="B25" s="35" t="s">
        <v>81</v>
      </c>
      <c r="C25" s="36">
        <f>SUM(C26:C34)</f>
        <v>2723681</v>
      </c>
      <c r="D25" s="36">
        <f>SUM(D26:D34)</f>
        <v>2699962</v>
      </c>
    </row>
    <row r="26" spans="1:4" ht="15.75" thickBot="1">
      <c r="A26" s="35" t="s">
        <v>174</v>
      </c>
      <c r="B26" s="35" t="s">
        <v>175</v>
      </c>
      <c r="C26" s="36">
        <v>1074032</v>
      </c>
      <c r="D26" s="36">
        <v>1074032</v>
      </c>
    </row>
    <row r="27" spans="1:4" ht="15.75" thickBot="1">
      <c r="A27" s="35"/>
      <c r="B27" s="35" t="s">
        <v>176</v>
      </c>
      <c r="C27" s="36">
        <v>1074032</v>
      </c>
      <c r="D27" s="36">
        <v>1074032</v>
      </c>
    </row>
    <row r="28" spans="1:4" ht="15.75" thickBot="1">
      <c r="A28" s="35" t="s">
        <v>177</v>
      </c>
      <c r="B28" s="35" t="s">
        <v>178</v>
      </c>
      <c r="C28" s="36">
        <v>443680</v>
      </c>
      <c r="D28" s="36">
        <v>443680</v>
      </c>
    </row>
    <row r="29" spans="1:4" ht="15.75" thickBot="1">
      <c r="A29" s="35" t="s">
        <v>87</v>
      </c>
      <c r="B29" s="35" t="s">
        <v>179</v>
      </c>
      <c r="C29" s="36"/>
      <c r="D29" s="36"/>
    </row>
    <row r="30" spans="1:4" ht="15.75" thickBot="1">
      <c r="A30" s="35" t="s">
        <v>89</v>
      </c>
      <c r="B30" s="35" t="s">
        <v>180</v>
      </c>
      <c r="C30" s="36">
        <v>241912</v>
      </c>
      <c r="D30" s="36"/>
    </row>
    <row r="31" spans="1:4" ht="15.75" thickBot="1">
      <c r="A31" s="35"/>
      <c r="B31" s="35" t="s">
        <v>181</v>
      </c>
      <c r="C31" s="36"/>
      <c r="D31" s="36"/>
    </row>
    <row r="32" spans="1:4" ht="15.75" thickBot="1">
      <c r="A32" s="35"/>
      <c r="B32" s="35" t="s">
        <v>182</v>
      </c>
      <c r="C32" s="36">
        <v>23719</v>
      </c>
      <c r="D32" s="36">
        <v>241912</v>
      </c>
    </row>
    <row r="33" spans="1:4" ht="15.75" thickBot="1">
      <c r="A33" s="35" t="s">
        <v>93</v>
      </c>
      <c r="B33" s="35" t="s">
        <v>183</v>
      </c>
      <c r="C33" s="36">
        <v>-133694</v>
      </c>
      <c r="D33" s="36">
        <v>-133694</v>
      </c>
    </row>
    <row r="34" spans="1:4" ht="15.75" thickBot="1">
      <c r="A34" s="35"/>
      <c r="B34" s="35" t="s">
        <v>184</v>
      </c>
      <c r="C34" s="36"/>
      <c r="D34" s="36"/>
    </row>
    <row r="35" spans="1:4" ht="15.75" thickBot="1">
      <c r="A35" s="35" t="s">
        <v>96</v>
      </c>
      <c r="B35" s="35" t="s">
        <v>97</v>
      </c>
      <c r="C35" s="36"/>
      <c r="D35" s="36"/>
    </row>
    <row r="36" spans="1:4" ht="15.75" thickBot="1">
      <c r="A36" s="35" t="s">
        <v>98</v>
      </c>
      <c r="B36" s="35" t="s">
        <v>99</v>
      </c>
      <c r="C36" s="36">
        <v>747450</v>
      </c>
      <c r="D36" s="36">
        <v>749069</v>
      </c>
    </row>
    <row r="37" spans="1:4" ht="15.75" thickBot="1">
      <c r="A37" s="33" t="s">
        <v>150</v>
      </c>
      <c r="B37" s="33" t="s">
        <v>185</v>
      </c>
      <c r="C37" s="34">
        <f>SUM(C38:C39,C44:C48)</f>
        <v>1240491</v>
      </c>
      <c r="D37" s="34">
        <f>SUM(D38:D39,D44:D48)</f>
        <v>1243243</v>
      </c>
    </row>
    <row r="38" spans="1:4" ht="15.75" thickBot="1">
      <c r="A38" s="35" t="s">
        <v>104</v>
      </c>
      <c r="B38" s="35" t="s">
        <v>101</v>
      </c>
      <c r="C38" s="36">
        <v>409254</v>
      </c>
      <c r="D38" s="36">
        <v>404861</v>
      </c>
    </row>
    <row r="39" spans="1:4" ht="15.75" thickBot="1">
      <c r="A39" s="35"/>
      <c r="B39" s="35" t="s">
        <v>106</v>
      </c>
      <c r="C39" s="36">
        <f>SUM(C40:C43)</f>
        <v>572180</v>
      </c>
      <c r="D39" s="36">
        <f>SUM(D40:D43)</f>
        <v>573867</v>
      </c>
    </row>
    <row r="40" spans="1:4" ht="15.75" thickBot="1">
      <c r="A40" s="35" t="s">
        <v>107</v>
      </c>
      <c r="B40" s="35" t="s">
        <v>189</v>
      </c>
      <c r="C40" s="36">
        <v>499005</v>
      </c>
      <c r="D40" s="36">
        <v>498955</v>
      </c>
    </row>
    <row r="41" spans="1:4" ht="15.75" thickBot="1">
      <c r="A41" s="35" t="s">
        <v>109</v>
      </c>
      <c r="B41" s="35" t="s">
        <v>190</v>
      </c>
      <c r="C41" s="36"/>
      <c r="D41" s="36"/>
    </row>
    <row r="42" spans="1:4" ht="15.75" thickBot="1">
      <c r="A42" s="35" t="s">
        <v>111</v>
      </c>
      <c r="B42" s="35" t="s">
        <v>191</v>
      </c>
      <c r="C42" s="36"/>
      <c r="D42" s="36"/>
    </row>
    <row r="43" spans="1:4" ht="18" customHeight="1" thickBot="1">
      <c r="A43" s="35" t="s">
        <v>113</v>
      </c>
      <c r="B43" s="35" t="s">
        <v>192</v>
      </c>
      <c r="C43" s="36">
        <v>73175</v>
      </c>
      <c r="D43" s="36">
        <v>74912</v>
      </c>
    </row>
    <row r="44" spans="1:4" ht="23.25" thickBot="1">
      <c r="A44" s="35" t="s">
        <v>115</v>
      </c>
      <c r="B44" s="35" t="s">
        <v>116</v>
      </c>
      <c r="C44" s="36">
        <v>235714</v>
      </c>
      <c r="D44" s="36">
        <v>240714</v>
      </c>
    </row>
    <row r="45" spans="1:4" ht="15.75" thickBot="1">
      <c r="A45" s="35" t="s">
        <v>117</v>
      </c>
      <c r="B45" s="35" t="s">
        <v>118</v>
      </c>
      <c r="C45" s="36">
        <v>1873</v>
      </c>
      <c r="D45" s="36">
        <v>1877</v>
      </c>
    </row>
    <row r="46" spans="1:4" ht="15.75" thickBot="1">
      <c r="A46" s="35" t="s">
        <v>119</v>
      </c>
      <c r="B46" s="35" t="s">
        <v>120</v>
      </c>
      <c r="C46" s="36">
        <v>21470</v>
      </c>
      <c r="D46" s="36">
        <v>21924</v>
      </c>
    </row>
    <row r="47" spans="1:4" ht="15.75" thickBot="1">
      <c r="A47" s="35" t="s">
        <v>193</v>
      </c>
      <c r="B47" s="35" t="s">
        <v>122</v>
      </c>
      <c r="C47" s="36"/>
      <c r="D47" s="36"/>
    </row>
    <row r="48" spans="1:4" ht="15.75" thickBot="1">
      <c r="A48" s="35" t="s">
        <v>194</v>
      </c>
      <c r="B48" s="35" t="s">
        <v>124</v>
      </c>
      <c r="C48" s="36"/>
      <c r="D48" s="36"/>
    </row>
    <row r="49" spans="1:4" ht="15.75" thickBot="1">
      <c r="A49" s="33" t="s">
        <v>150</v>
      </c>
      <c r="B49" s="33" t="s">
        <v>195</v>
      </c>
      <c r="C49" s="34">
        <f>SUM(C50:C52,C57:C58,C61:C62)</f>
        <v>342180</v>
      </c>
      <c r="D49" s="34">
        <f>SUM(D50:D52,D57:D58,D61:D62)</f>
        <v>351420</v>
      </c>
    </row>
    <row r="50" spans="1:4" ht="23.25" thickBot="1">
      <c r="A50" s="35" t="s">
        <v>126</v>
      </c>
      <c r="B50" s="35" t="s">
        <v>127</v>
      </c>
      <c r="C50" s="36"/>
      <c r="D50" s="36"/>
    </row>
    <row r="51" spans="1:4" ht="15.75" thickBot="1">
      <c r="A51" s="35" t="s">
        <v>129</v>
      </c>
      <c r="B51" s="35" t="s">
        <v>128</v>
      </c>
      <c r="C51" s="36">
        <v>95717</v>
      </c>
      <c r="D51" s="36">
        <v>95904</v>
      </c>
    </row>
    <row r="52" spans="1:4" ht="15.75" thickBot="1">
      <c r="A52" s="35"/>
      <c r="B52" s="35" t="s">
        <v>130</v>
      </c>
      <c r="C52" s="36">
        <f>SUM(C53:C56)</f>
        <v>86187</v>
      </c>
      <c r="D52" s="36">
        <f>SUM(D53:D56)</f>
        <v>91003</v>
      </c>
    </row>
    <row r="53" spans="1:4" ht="15.75" thickBot="1">
      <c r="A53" s="35" t="s">
        <v>131</v>
      </c>
      <c r="B53" s="35" t="s">
        <v>189</v>
      </c>
      <c r="C53" s="36">
        <v>803</v>
      </c>
      <c r="D53" s="36">
        <v>7111</v>
      </c>
    </row>
    <row r="54" spans="1:4" ht="15.75" thickBot="1">
      <c r="A54" s="35" t="s">
        <v>132</v>
      </c>
      <c r="B54" s="35" t="s">
        <v>190</v>
      </c>
      <c r="C54" s="36"/>
      <c r="D54" s="36"/>
    </row>
    <row r="55" spans="1:4" ht="15.75" thickBot="1">
      <c r="A55" s="35" t="s">
        <v>133</v>
      </c>
      <c r="B55" s="35" t="s">
        <v>191</v>
      </c>
      <c r="C55" s="36"/>
      <c r="D55" s="36"/>
    </row>
    <row r="56" spans="1:4" ht="42" customHeight="1" thickBot="1">
      <c r="A56" s="35" t="s">
        <v>134</v>
      </c>
      <c r="B56" s="35" t="s">
        <v>196</v>
      </c>
      <c r="C56" s="36">
        <v>85384</v>
      </c>
      <c r="D56" s="36">
        <v>83892</v>
      </c>
    </row>
    <row r="57" spans="1:4" ht="31.5" customHeight="1" thickBot="1">
      <c r="A57" s="35" t="s">
        <v>136</v>
      </c>
      <c r="B57" s="35" t="s">
        <v>137</v>
      </c>
      <c r="C57" s="36">
        <v>34265</v>
      </c>
      <c r="D57" s="36">
        <v>34075</v>
      </c>
    </row>
    <row r="58" spans="1:4" ht="15.75" thickBot="1">
      <c r="A58" s="35"/>
      <c r="B58" s="35" t="s">
        <v>138</v>
      </c>
      <c r="C58" s="36">
        <f>SUM(C59:C60)</f>
        <v>120590</v>
      </c>
      <c r="D58" s="36">
        <f>SUM(D59:D60)</f>
        <v>125037</v>
      </c>
    </row>
    <row r="59" spans="1:4" ht="15.75" thickBot="1">
      <c r="A59" s="35" t="s">
        <v>139</v>
      </c>
      <c r="B59" s="35" t="s">
        <v>197</v>
      </c>
      <c r="C59" s="36">
        <v>28007</v>
      </c>
      <c r="D59" s="36">
        <v>26684</v>
      </c>
    </row>
    <row r="60" spans="1:4" ht="15.75" thickBot="1">
      <c r="A60" s="35" t="s">
        <v>141</v>
      </c>
      <c r="B60" s="35" t="s">
        <v>198</v>
      </c>
      <c r="C60" s="36">
        <v>92583</v>
      </c>
      <c r="D60" s="36">
        <v>98353</v>
      </c>
    </row>
    <row r="61" spans="1:4" ht="15.75" thickBot="1">
      <c r="A61" s="35" t="s">
        <v>143</v>
      </c>
      <c r="B61" s="35" t="s">
        <v>144</v>
      </c>
      <c r="C61" s="36">
        <v>5421</v>
      </c>
      <c r="D61" s="36">
        <v>5401</v>
      </c>
    </row>
    <row r="62" spans="1:4" ht="15.75" thickBot="1">
      <c r="A62" s="35" t="s">
        <v>199</v>
      </c>
      <c r="B62" s="35" t="s">
        <v>146</v>
      </c>
      <c r="C62" s="36"/>
      <c r="D62" s="36"/>
    </row>
    <row r="63" spans="1:4" ht="23.25" customHeight="1" thickBot="1">
      <c r="A63" s="37"/>
      <c r="B63" s="37" t="s">
        <v>147</v>
      </c>
      <c r="C63" s="38">
        <f>C24+C37+C49</f>
        <v>5053802</v>
      </c>
      <c r="D63" s="38">
        <f>D24+D37+D49</f>
        <v>5043694</v>
      </c>
    </row>
    <row r="66" ht="15">
      <c r="A66" s="40" t="s">
        <v>204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65" t="s">
        <v>23</v>
      </c>
      <c r="B1" s="65"/>
      <c r="C1" s="65"/>
      <c r="D1" s="65"/>
    </row>
    <row r="2" spans="1:4" ht="20.25" thickBot="1">
      <c r="A2" s="29" t="s">
        <v>150</v>
      </c>
      <c r="B2" s="30" t="s">
        <v>151</v>
      </c>
      <c r="C2" s="29" t="s">
        <v>213</v>
      </c>
      <c r="D2" s="29"/>
    </row>
    <row r="3" spans="1:4" ht="15.75" thickBot="1">
      <c r="A3" s="29" t="s">
        <v>150</v>
      </c>
      <c r="B3" s="29" t="s">
        <v>152</v>
      </c>
      <c r="C3" s="29" t="s">
        <v>27</v>
      </c>
      <c r="D3" s="29" t="s">
        <v>28</v>
      </c>
    </row>
    <row r="4" spans="1:4" ht="18.75" customHeight="1" thickBot="1">
      <c r="A4" s="33" t="s">
        <v>150</v>
      </c>
      <c r="B4" s="33" t="s">
        <v>153</v>
      </c>
      <c r="C4" s="34">
        <f>SUM(C5:C11)</f>
        <v>0</v>
      </c>
      <c r="D4" s="34">
        <f>SUM(D5:D11)</f>
        <v>0</v>
      </c>
    </row>
    <row r="5" spans="1:4" ht="34.5" thickBot="1">
      <c r="A5" s="35" t="s">
        <v>200</v>
      </c>
      <c r="B5" s="35" t="s">
        <v>30</v>
      </c>
      <c r="C5" s="36"/>
      <c r="D5" s="36"/>
    </row>
    <row r="6" spans="1:4" ht="45.75" thickBot="1">
      <c r="A6" s="35" t="s">
        <v>201</v>
      </c>
      <c r="B6" s="35" t="s">
        <v>38</v>
      </c>
      <c r="C6" s="36"/>
      <c r="D6" s="36"/>
    </row>
    <row r="7" spans="1:4" ht="15.75" thickBot="1">
      <c r="A7" s="35" t="s">
        <v>202</v>
      </c>
      <c r="B7" s="35" t="s">
        <v>43</v>
      </c>
      <c r="C7" s="36"/>
      <c r="D7" s="36"/>
    </row>
    <row r="8" spans="1:4" ht="29.25" customHeight="1" thickBot="1">
      <c r="A8" s="35" t="s">
        <v>47</v>
      </c>
      <c r="B8" s="35" t="s">
        <v>48</v>
      </c>
      <c r="C8" s="36"/>
      <c r="D8" s="36"/>
    </row>
    <row r="9" spans="1:4" ht="35.25" customHeight="1" thickBot="1">
      <c r="A9" s="35" t="s">
        <v>49</v>
      </c>
      <c r="B9" s="35" t="s">
        <v>50</v>
      </c>
      <c r="C9" s="36"/>
      <c r="D9" s="36"/>
    </row>
    <row r="10" spans="1:4" ht="15.75" thickBot="1">
      <c r="A10" s="35"/>
      <c r="B10" s="35" t="s">
        <v>51</v>
      </c>
      <c r="C10" s="36"/>
      <c r="D10" s="36"/>
    </row>
    <row r="11" spans="1:4" ht="15.75" thickBot="1">
      <c r="A11" s="35" t="s">
        <v>161</v>
      </c>
      <c r="B11" s="35" t="s">
        <v>53</v>
      </c>
      <c r="C11" s="36"/>
      <c r="D11" s="36"/>
    </row>
    <row r="12" spans="1:4" ht="15.75" thickBot="1">
      <c r="A12" s="33" t="s">
        <v>150</v>
      </c>
      <c r="B12" s="33" t="s">
        <v>162</v>
      </c>
      <c r="C12" s="34">
        <f>SUM(C13:C15,C19:C22)</f>
        <v>256</v>
      </c>
      <c r="D12" s="34">
        <f>SUM(D13:D15,D19:D22)</f>
        <v>256</v>
      </c>
    </row>
    <row r="13" spans="1:4" ht="23.25" thickBot="1">
      <c r="A13" s="35" t="s">
        <v>203</v>
      </c>
      <c r="B13" s="35" t="s">
        <v>55</v>
      </c>
      <c r="C13" s="36"/>
      <c r="D13" s="36"/>
    </row>
    <row r="14" spans="1:4" ht="15.75" thickBot="1">
      <c r="A14" s="35" t="s">
        <v>64</v>
      </c>
      <c r="B14" s="35" t="s">
        <v>63</v>
      </c>
      <c r="C14" s="36"/>
      <c r="D14" s="36"/>
    </row>
    <row r="15" spans="1:4" ht="15.75" thickBot="1">
      <c r="A15" s="35"/>
      <c r="B15" s="35" t="s">
        <v>66</v>
      </c>
      <c r="C15" s="36">
        <f>SUM(C16:C18)</f>
        <v>4</v>
      </c>
      <c r="D15" s="36">
        <f>SUM(D16:D18)</f>
        <v>4</v>
      </c>
    </row>
    <row r="16" spans="1:4" ht="24" customHeight="1" thickBot="1">
      <c r="A16" s="35" t="s">
        <v>169</v>
      </c>
      <c r="B16" s="35" t="s">
        <v>170</v>
      </c>
      <c r="C16" s="36"/>
      <c r="D16" s="36"/>
    </row>
    <row r="17" spans="1:4" ht="15.75" thickBot="1">
      <c r="A17" s="35"/>
      <c r="B17" s="35" t="s">
        <v>171</v>
      </c>
      <c r="C17" s="36"/>
      <c r="D17" s="36"/>
    </row>
    <row r="18" spans="1:4" ht="15.75" thickBot="1">
      <c r="A18" s="35" t="s">
        <v>70</v>
      </c>
      <c r="B18" s="35" t="s">
        <v>172</v>
      </c>
      <c r="C18" s="36">
        <v>4</v>
      </c>
      <c r="D18" s="36">
        <v>4</v>
      </c>
    </row>
    <row r="19" spans="1:4" ht="46.5" customHeight="1" thickBot="1">
      <c r="A19" s="35" t="s">
        <v>72</v>
      </c>
      <c r="B19" s="35" t="s">
        <v>73</v>
      </c>
      <c r="C19" s="36"/>
      <c r="D19" s="36"/>
    </row>
    <row r="20" spans="1:4" ht="52.5" customHeight="1" thickBot="1">
      <c r="A20" s="35" t="s">
        <v>74</v>
      </c>
      <c r="B20" s="35" t="s">
        <v>75</v>
      </c>
      <c r="C20" s="36"/>
      <c r="D20" s="36"/>
    </row>
    <row r="21" spans="1:4" ht="15.75" thickBot="1">
      <c r="A21" s="35" t="s">
        <v>76</v>
      </c>
      <c r="B21" s="35" t="s">
        <v>77</v>
      </c>
      <c r="C21" s="36"/>
      <c r="D21" s="36"/>
    </row>
    <row r="22" spans="1:4" ht="15.75" thickBot="1">
      <c r="A22" s="35"/>
      <c r="B22" s="35" t="s">
        <v>78</v>
      </c>
      <c r="C22" s="36">
        <v>252</v>
      </c>
      <c r="D22" s="36">
        <v>252</v>
      </c>
    </row>
    <row r="23" spans="1:4" ht="25.5" customHeight="1" thickBot="1">
      <c r="A23" s="37"/>
      <c r="B23" s="37" t="s">
        <v>79</v>
      </c>
      <c r="C23" s="38">
        <f>C4+C12</f>
        <v>256</v>
      </c>
      <c r="D23" s="38">
        <f>D4+D12</f>
        <v>256</v>
      </c>
    </row>
    <row r="24" spans="1:4" ht="15.75" thickBot="1">
      <c r="A24" s="33" t="s">
        <v>150</v>
      </c>
      <c r="B24" s="33" t="s">
        <v>173</v>
      </c>
      <c r="C24" s="34">
        <f>C25+C35+C36</f>
        <v>255</v>
      </c>
      <c r="D24" s="34">
        <f>D25+D35+D36</f>
        <v>255</v>
      </c>
    </row>
    <row r="25" spans="1:4" ht="15.75" thickBot="1">
      <c r="A25" s="35"/>
      <c r="B25" s="35" t="s">
        <v>81</v>
      </c>
      <c r="C25" s="36">
        <f>SUM(C26:C34)</f>
        <v>255</v>
      </c>
      <c r="D25" s="36">
        <f>SUM(D26:D34)</f>
        <v>255</v>
      </c>
    </row>
    <row r="26" spans="1:4" ht="15.75" thickBot="1">
      <c r="A26" s="35" t="s">
        <v>174</v>
      </c>
      <c r="B26" s="35" t="s">
        <v>175</v>
      </c>
      <c r="C26" s="36">
        <v>4</v>
      </c>
      <c r="D26" s="36">
        <v>4</v>
      </c>
    </row>
    <row r="27" spans="1:4" ht="15.75" thickBot="1">
      <c r="A27" s="35"/>
      <c r="B27" s="35" t="s">
        <v>176</v>
      </c>
      <c r="C27" s="36">
        <v>16</v>
      </c>
      <c r="D27" s="36">
        <v>16</v>
      </c>
    </row>
    <row r="28" spans="1:4" ht="15.75" thickBot="1">
      <c r="A28" s="35" t="s">
        <v>177</v>
      </c>
      <c r="B28" s="35" t="s">
        <v>178</v>
      </c>
      <c r="C28" s="36">
        <v>253</v>
      </c>
      <c r="D28" s="36">
        <v>253</v>
      </c>
    </row>
    <row r="29" spans="1:4" ht="15.75" thickBot="1">
      <c r="A29" s="35" t="s">
        <v>87</v>
      </c>
      <c r="B29" s="35" t="s">
        <v>179</v>
      </c>
      <c r="C29" s="36"/>
      <c r="D29" s="36"/>
    </row>
    <row r="30" spans="1:4" ht="15.75" thickBot="1">
      <c r="A30" s="35" t="s">
        <v>89</v>
      </c>
      <c r="B30" s="35" t="s">
        <v>180</v>
      </c>
      <c r="C30" s="36">
        <v>-18</v>
      </c>
      <c r="D30" s="36">
        <v>-13</v>
      </c>
    </row>
    <row r="31" spans="1:4" ht="15.75" thickBot="1">
      <c r="A31" s="35"/>
      <c r="B31" s="35" t="s">
        <v>181</v>
      </c>
      <c r="C31" s="36"/>
      <c r="D31" s="36"/>
    </row>
    <row r="32" spans="1:4" ht="15.75" thickBot="1">
      <c r="A32" s="35"/>
      <c r="B32" s="35" t="s">
        <v>182</v>
      </c>
      <c r="C32" s="36">
        <v>0</v>
      </c>
      <c r="D32" s="36">
        <v>-5</v>
      </c>
    </row>
    <row r="33" spans="1:4" ht="15.75" thickBot="1">
      <c r="A33" s="35" t="s">
        <v>93</v>
      </c>
      <c r="B33" s="35" t="s">
        <v>183</v>
      </c>
      <c r="C33" s="36"/>
      <c r="D33" s="36"/>
    </row>
    <row r="34" spans="1:4" ht="15.75" thickBot="1">
      <c r="A34" s="35"/>
      <c r="B34" s="35" t="s">
        <v>184</v>
      </c>
      <c r="C34" s="36"/>
      <c r="D34" s="36"/>
    </row>
    <row r="35" spans="1:4" ht="15.75" thickBot="1">
      <c r="A35" s="35" t="s">
        <v>96</v>
      </c>
      <c r="B35" s="35" t="s">
        <v>97</v>
      </c>
      <c r="C35" s="36"/>
      <c r="D35" s="36"/>
    </row>
    <row r="36" spans="1:4" ht="15.75" thickBot="1">
      <c r="A36" s="35" t="s">
        <v>98</v>
      </c>
      <c r="B36" s="35" t="s">
        <v>99</v>
      </c>
      <c r="C36" s="36"/>
      <c r="D36" s="36"/>
    </row>
    <row r="37" spans="1:4" ht="15.75" thickBot="1">
      <c r="A37" s="33" t="s">
        <v>150</v>
      </c>
      <c r="B37" s="33" t="s">
        <v>185</v>
      </c>
      <c r="C37" s="34">
        <f>SUM(C38:C39,C44:C48)</f>
        <v>0</v>
      </c>
      <c r="D37" s="34">
        <f>SUM(D38:D39,D44:D48)</f>
        <v>0</v>
      </c>
    </row>
    <row r="38" spans="1:4" ht="15.75" thickBot="1">
      <c r="A38" s="35" t="s">
        <v>104</v>
      </c>
      <c r="B38" s="35" t="s">
        <v>101</v>
      </c>
      <c r="C38" s="36"/>
      <c r="D38" s="36"/>
    </row>
    <row r="39" spans="1:4" ht="15.75" thickBot="1">
      <c r="A39" s="35"/>
      <c r="B39" s="35" t="s">
        <v>106</v>
      </c>
      <c r="C39" s="36">
        <f>SUM(C40:C43)</f>
        <v>0</v>
      </c>
      <c r="D39" s="36">
        <f>SUM(D40:D43)</f>
        <v>0</v>
      </c>
    </row>
    <row r="40" spans="1:4" ht="15.75" thickBot="1">
      <c r="A40" s="35" t="s">
        <v>107</v>
      </c>
      <c r="B40" s="35" t="s">
        <v>189</v>
      </c>
      <c r="C40" s="36"/>
      <c r="D40" s="36"/>
    </row>
    <row r="41" spans="1:4" ht="15.75" thickBot="1">
      <c r="A41" s="35" t="s">
        <v>109</v>
      </c>
      <c r="B41" s="35" t="s">
        <v>190</v>
      </c>
      <c r="C41" s="36"/>
      <c r="D41" s="36"/>
    </row>
    <row r="42" spans="1:4" ht="15.75" thickBot="1">
      <c r="A42" s="35" t="s">
        <v>111</v>
      </c>
      <c r="B42" s="35" t="s">
        <v>191</v>
      </c>
      <c r="C42" s="36"/>
      <c r="D42" s="36"/>
    </row>
    <row r="43" spans="1:4" ht="18" customHeight="1" thickBot="1">
      <c r="A43" s="35" t="s">
        <v>113</v>
      </c>
      <c r="B43" s="35" t="s">
        <v>192</v>
      </c>
      <c r="C43" s="36"/>
      <c r="D43" s="36"/>
    </row>
    <row r="44" spans="1:4" ht="15.75" thickBot="1">
      <c r="A44" s="35" t="s">
        <v>115</v>
      </c>
      <c r="B44" s="35" t="s">
        <v>116</v>
      </c>
      <c r="C44" s="36"/>
      <c r="D44" s="36"/>
    </row>
    <row r="45" spans="1:4" ht="15.75" thickBot="1">
      <c r="A45" s="35" t="s">
        <v>117</v>
      </c>
      <c r="B45" s="35" t="s">
        <v>118</v>
      </c>
      <c r="C45" s="36"/>
      <c r="D45" s="36"/>
    </row>
    <row r="46" spans="1:4" ht="15.75" thickBot="1">
      <c r="A46" s="35" t="s">
        <v>119</v>
      </c>
      <c r="B46" s="35" t="s">
        <v>120</v>
      </c>
      <c r="C46" s="36"/>
      <c r="D46" s="36"/>
    </row>
    <row r="47" spans="1:4" ht="15.75" thickBot="1">
      <c r="A47" s="35" t="s">
        <v>193</v>
      </c>
      <c r="B47" s="35" t="s">
        <v>122</v>
      </c>
      <c r="C47" s="36"/>
      <c r="D47" s="36"/>
    </row>
    <row r="48" spans="1:4" ht="15.75" thickBot="1">
      <c r="A48" s="35" t="s">
        <v>194</v>
      </c>
      <c r="B48" s="35" t="s">
        <v>124</v>
      </c>
      <c r="C48" s="36"/>
      <c r="D48" s="36"/>
    </row>
    <row r="49" spans="1:4" ht="15.75" thickBot="1">
      <c r="A49" s="33" t="s">
        <v>150</v>
      </c>
      <c r="B49" s="33" t="s">
        <v>195</v>
      </c>
      <c r="C49" s="34">
        <f>SUM(C50:C52,C57:C58,C61:C62)</f>
        <v>1</v>
      </c>
      <c r="D49" s="34">
        <f>SUM(D50:D52,D57:D58,D61:D62)</f>
        <v>1</v>
      </c>
    </row>
    <row r="50" spans="1:4" ht="15.75" thickBot="1">
      <c r="A50" s="35" t="s">
        <v>126</v>
      </c>
      <c r="B50" s="35" t="s">
        <v>127</v>
      </c>
      <c r="C50" s="36"/>
      <c r="D50" s="36"/>
    </row>
    <row r="51" spans="1:4" ht="15.75" thickBot="1">
      <c r="A51" s="35" t="s">
        <v>129</v>
      </c>
      <c r="B51" s="35" t="s">
        <v>128</v>
      </c>
      <c r="C51" s="36"/>
      <c r="D51" s="36"/>
    </row>
    <row r="52" spans="1:4" ht="15.75" thickBot="1">
      <c r="A52" s="35"/>
      <c r="B52" s="35" t="s">
        <v>130</v>
      </c>
      <c r="C52" s="36">
        <f>SUM(C53:C56)</f>
        <v>0</v>
      </c>
      <c r="D52" s="36">
        <f>SUM(D53:D56)</f>
        <v>0</v>
      </c>
    </row>
    <row r="53" spans="1:4" ht="15.75" thickBot="1">
      <c r="A53" s="35" t="s">
        <v>131</v>
      </c>
      <c r="B53" s="35" t="s">
        <v>189</v>
      </c>
      <c r="C53" s="36"/>
      <c r="D53" s="36"/>
    </row>
    <row r="54" spans="1:4" ht="15.75" thickBot="1">
      <c r="A54" s="35" t="s">
        <v>132</v>
      </c>
      <c r="B54" s="35" t="s">
        <v>190</v>
      </c>
      <c r="C54" s="36"/>
      <c r="D54" s="36"/>
    </row>
    <row r="55" spans="1:4" ht="15.75" thickBot="1">
      <c r="A55" s="35" t="s">
        <v>133</v>
      </c>
      <c r="B55" s="35" t="s">
        <v>191</v>
      </c>
      <c r="C55" s="36"/>
      <c r="D55" s="36"/>
    </row>
    <row r="56" spans="1:4" ht="42" customHeight="1" thickBot="1">
      <c r="A56" s="35" t="s">
        <v>134</v>
      </c>
      <c r="B56" s="35" t="s">
        <v>196</v>
      </c>
      <c r="C56" s="36"/>
      <c r="D56" s="36"/>
    </row>
    <row r="57" spans="1:4" ht="31.5" customHeight="1" thickBot="1">
      <c r="A57" s="35" t="s">
        <v>136</v>
      </c>
      <c r="B57" s="35" t="s">
        <v>137</v>
      </c>
      <c r="C57" s="36"/>
      <c r="D57" s="36"/>
    </row>
    <row r="58" spans="1:4" ht="15.75" thickBot="1">
      <c r="A58" s="35"/>
      <c r="B58" s="35" t="s">
        <v>138</v>
      </c>
      <c r="C58" s="36">
        <f>SUM(C59:C60)</f>
        <v>1</v>
      </c>
      <c r="D58" s="36">
        <f>SUM(D59:D60)</f>
        <v>1</v>
      </c>
    </row>
    <row r="59" spans="1:4" ht="15.75" thickBot="1">
      <c r="A59" s="35" t="s">
        <v>139</v>
      </c>
      <c r="B59" s="35" t="s">
        <v>197</v>
      </c>
      <c r="C59" s="36"/>
      <c r="D59" s="36"/>
    </row>
    <row r="60" spans="1:4" ht="15.75" thickBot="1">
      <c r="A60" s="35" t="s">
        <v>141</v>
      </c>
      <c r="B60" s="35" t="s">
        <v>198</v>
      </c>
      <c r="C60" s="36">
        <v>1</v>
      </c>
      <c r="D60" s="36">
        <v>1</v>
      </c>
    </row>
    <row r="61" spans="1:4" ht="15.75" thickBot="1">
      <c r="A61" s="35" t="s">
        <v>143</v>
      </c>
      <c r="B61" s="35" t="s">
        <v>144</v>
      </c>
      <c r="C61" s="36"/>
      <c r="D61" s="36"/>
    </row>
    <row r="62" spans="1:4" ht="15.75" thickBot="1">
      <c r="A62" s="35" t="s">
        <v>199</v>
      </c>
      <c r="B62" s="35" t="s">
        <v>146</v>
      </c>
      <c r="C62" s="36"/>
      <c r="D62" s="36"/>
    </row>
    <row r="63" spans="1:4" ht="23.25" customHeight="1" thickBot="1">
      <c r="A63" s="37"/>
      <c r="B63" s="37" t="s">
        <v>147</v>
      </c>
      <c r="C63" s="38">
        <f>C24+C37+C49</f>
        <v>256</v>
      </c>
      <c r="D63" s="38">
        <f>D24+D37+D49</f>
        <v>256</v>
      </c>
    </row>
    <row r="66" ht="15">
      <c r="A66" s="40" t="s">
        <v>204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31.421875" style="0" customWidth="1"/>
    <col min="2" max="2" width="52.574218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65" t="s">
        <v>23</v>
      </c>
      <c r="B1" s="65"/>
      <c r="C1" s="65"/>
      <c r="D1" s="65"/>
    </row>
    <row r="2" spans="1:4" ht="20.25" thickBot="1">
      <c r="A2" s="29" t="s">
        <v>150</v>
      </c>
      <c r="B2" s="30" t="s">
        <v>151</v>
      </c>
      <c r="C2" s="29"/>
      <c r="D2" s="29"/>
    </row>
    <row r="3" spans="1:4" ht="15.75" thickBot="1">
      <c r="A3" s="29" t="s">
        <v>150</v>
      </c>
      <c r="B3" s="29" t="s">
        <v>152</v>
      </c>
      <c r="C3" s="29" t="s">
        <v>27</v>
      </c>
      <c r="D3" s="29" t="s">
        <v>28</v>
      </c>
    </row>
    <row r="4" spans="1:4" ht="18.75" customHeight="1" thickBot="1">
      <c r="A4" s="33" t="s">
        <v>150</v>
      </c>
      <c r="B4" s="33" t="s">
        <v>153</v>
      </c>
      <c r="C4" s="34">
        <f>SUM(C5:C11)</f>
        <v>157845</v>
      </c>
      <c r="D4" s="34">
        <f>SUM(D5:D11)</f>
        <v>155358</v>
      </c>
    </row>
    <row r="5" spans="1:4" ht="45.75" thickBot="1">
      <c r="A5" s="35" t="s">
        <v>200</v>
      </c>
      <c r="B5" s="35" t="s">
        <v>30</v>
      </c>
      <c r="C5" s="36"/>
      <c r="D5" s="36"/>
    </row>
    <row r="6" spans="1:4" ht="68.25" thickBot="1">
      <c r="A6" s="35" t="s">
        <v>201</v>
      </c>
      <c r="B6" s="35" t="s">
        <v>38</v>
      </c>
      <c r="C6" s="49"/>
      <c r="D6" s="36"/>
    </row>
    <row r="7" spans="1:4" ht="15.75" thickBot="1">
      <c r="A7" s="35" t="s">
        <v>202</v>
      </c>
      <c r="B7" s="35" t="s">
        <v>43</v>
      </c>
      <c r="C7" s="49"/>
      <c r="D7" s="36"/>
    </row>
    <row r="8" spans="1:4" ht="29.25" customHeight="1" thickBot="1">
      <c r="A8" s="35" t="s">
        <v>47</v>
      </c>
      <c r="B8" s="35" t="s">
        <v>48</v>
      </c>
      <c r="C8" s="49">
        <v>157475</v>
      </c>
      <c r="D8" s="49">
        <v>154988</v>
      </c>
    </row>
    <row r="9" spans="1:4" ht="35.25" customHeight="1" thickBot="1">
      <c r="A9" s="35" t="s">
        <v>49</v>
      </c>
      <c r="B9" s="35" t="s">
        <v>50</v>
      </c>
      <c r="C9" s="49">
        <v>370</v>
      </c>
      <c r="D9" s="49">
        <v>370</v>
      </c>
    </row>
    <row r="10" spans="1:4" ht="15.75" thickBot="1">
      <c r="A10" s="35"/>
      <c r="B10" s="35" t="s">
        <v>51</v>
      </c>
      <c r="C10" s="36"/>
      <c r="D10" s="36"/>
    </row>
    <row r="11" spans="1:4" ht="15.75" thickBot="1">
      <c r="A11" s="35" t="s">
        <v>161</v>
      </c>
      <c r="B11" s="35" t="s">
        <v>53</v>
      </c>
      <c r="C11" s="36"/>
      <c r="D11" s="36"/>
    </row>
    <row r="12" spans="1:4" ht="15.75" thickBot="1">
      <c r="A12" s="33" t="s">
        <v>150</v>
      </c>
      <c r="B12" s="33" t="s">
        <v>162</v>
      </c>
      <c r="C12" s="34">
        <f>SUM(C13:C15,C19:C22)</f>
        <v>7709</v>
      </c>
      <c r="D12" s="34">
        <f>SUM(D13:D15,D19:D22)</f>
        <v>8644</v>
      </c>
    </row>
    <row r="13" spans="1:4" ht="23.25" thickBot="1">
      <c r="A13" s="35" t="s">
        <v>203</v>
      </c>
      <c r="B13" s="35" t="s">
        <v>55</v>
      </c>
      <c r="C13" s="36"/>
      <c r="D13" s="36"/>
    </row>
    <row r="14" spans="1:4" ht="15.75" thickBot="1">
      <c r="A14" s="35" t="s">
        <v>64</v>
      </c>
      <c r="B14" s="35" t="s">
        <v>63</v>
      </c>
      <c r="C14" s="36"/>
      <c r="D14" s="36"/>
    </row>
    <row r="15" spans="1:4" ht="15.75" thickBot="1">
      <c r="A15" s="35"/>
      <c r="B15" s="35" t="s">
        <v>66</v>
      </c>
      <c r="C15" s="49">
        <v>7078</v>
      </c>
      <c r="D15" s="49">
        <v>7500</v>
      </c>
    </row>
    <row r="16" spans="1:4" ht="24" customHeight="1" thickBot="1">
      <c r="A16" s="35" t="s">
        <v>169</v>
      </c>
      <c r="B16" s="35" t="s">
        <v>170</v>
      </c>
      <c r="C16" s="50"/>
      <c r="D16" s="50"/>
    </row>
    <row r="17" spans="1:4" ht="15.75" thickBot="1">
      <c r="A17" s="35"/>
      <c r="B17" s="35" t="s">
        <v>171</v>
      </c>
      <c r="C17" s="50"/>
      <c r="D17" s="50"/>
    </row>
    <row r="18" spans="1:4" ht="23.25" thickBot="1">
      <c r="A18" s="35" t="s">
        <v>70</v>
      </c>
      <c r="B18" s="35" t="s">
        <v>172</v>
      </c>
      <c r="C18" s="50"/>
      <c r="D18" s="50"/>
    </row>
    <row r="19" spans="1:4" ht="46.5" customHeight="1" thickBot="1">
      <c r="A19" s="35" t="s">
        <v>72</v>
      </c>
      <c r="B19" s="35" t="s">
        <v>73</v>
      </c>
      <c r="C19" s="49">
        <v>110</v>
      </c>
      <c r="D19" s="49">
        <v>131</v>
      </c>
    </row>
    <row r="20" spans="1:4" ht="52.5" customHeight="1" thickBot="1">
      <c r="A20" s="35" t="s">
        <v>74</v>
      </c>
      <c r="B20" s="35" t="s">
        <v>75</v>
      </c>
      <c r="C20" s="50"/>
      <c r="D20" s="50"/>
    </row>
    <row r="21" spans="1:4" ht="15.75" thickBot="1">
      <c r="A21" s="35" t="s">
        <v>76</v>
      </c>
      <c r="B21" s="35" t="s">
        <v>77</v>
      </c>
      <c r="C21" s="36"/>
      <c r="D21" s="36"/>
    </row>
    <row r="22" spans="1:4" ht="15.75" thickBot="1">
      <c r="A22" s="35"/>
      <c r="B22" s="35" t="s">
        <v>78</v>
      </c>
      <c r="C22" s="49">
        <v>521</v>
      </c>
      <c r="D22" s="49">
        <v>1013</v>
      </c>
    </row>
    <row r="23" spans="1:4" ht="25.5" customHeight="1" thickBot="1">
      <c r="A23" s="37"/>
      <c r="B23" s="37" t="s">
        <v>79</v>
      </c>
      <c r="C23" s="38">
        <f>C4+C12</f>
        <v>165554</v>
      </c>
      <c r="D23" s="38">
        <f>D4+D12</f>
        <v>164002</v>
      </c>
    </row>
    <row r="24" spans="1:4" ht="15.75" thickBot="1">
      <c r="A24" s="33" t="s">
        <v>150</v>
      </c>
      <c r="B24" s="33" t="s">
        <v>173</v>
      </c>
      <c r="C24" s="34">
        <f>C25+C35+C36</f>
        <v>143176</v>
      </c>
      <c r="D24" s="34">
        <f>D25+D35+D36</f>
        <v>142254</v>
      </c>
    </row>
    <row r="25" spans="1:4" ht="15.75" thickBot="1">
      <c r="A25" s="35"/>
      <c r="B25" s="35" t="s">
        <v>81</v>
      </c>
      <c r="C25" s="49">
        <f>SUM(C26:C34)</f>
        <v>143176</v>
      </c>
      <c r="D25" s="36">
        <f>SUM(D26:D34)</f>
        <v>142254</v>
      </c>
    </row>
    <row r="26" spans="1:4" ht="15.75" thickBot="1">
      <c r="A26" s="35" t="s">
        <v>174</v>
      </c>
      <c r="B26" s="35" t="s">
        <v>175</v>
      </c>
      <c r="C26" s="49">
        <v>80600</v>
      </c>
      <c r="D26" s="49">
        <v>80600</v>
      </c>
    </row>
    <row r="27" spans="1:4" ht="15.75" thickBot="1">
      <c r="A27" s="35"/>
      <c r="B27" s="35" t="s">
        <v>176</v>
      </c>
      <c r="C27" s="50"/>
      <c r="D27" s="50"/>
    </row>
    <row r="28" spans="1:4" ht="15.75" thickBot="1">
      <c r="A28" s="35" t="s">
        <v>177</v>
      </c>
      <c r="B28" s="35" t="s">
        <v>178</v>
      </c>
      <c r="C28" s="49">
        <v>64321</v>
      </c>
      <c r="D28" s="49">
        <v>64321</v>
      </c>
    </row>
    <row r="29" spans="1:4" ht="23.25" thickBot="1">
      <c r="A29" s="35" t="s">
        <v>87</v>
      </c>
      <c r="B29" s="35" t="s">
        <v>179</v>
      </c>
      <c r="C29" s="50"/>
      <c r="D29" s="50"/>
    </row>
    <row r="30" spans="1:4" ht="15.75" thickBot="1">
      <c r="A30" s="35" t="s">
        <v>89</v>
      </c>
      <c r="B30" s="35" t="s">
        <v>180</v>
      </c>
      <c r="C30" s="49">
        <v>-2667</v>
      </c>
      <c r="D30" s="50"/>
    </row>
    <row r="31" spans="1:4" ht="15.75" thickBot="1">
      <c r="A31" s="35"/>
      <c r="B31" s="35" t="s">
        <v>181</v>
      </c>
      <c r="C31" s="50"/>
      <c r="D31" s="50"/>
    </row>
    <row r="32" spans="1:4" ht="15.75" thickBot="1">
      <c r="A32" s="35"/>
      <c r="B32" s="35" t="s">
        <v>182</v>
      </c>
      <c r="C32" s="49">
        <v>922</v>
      </c>
      <c r="D32" s="49">
        <v>-2667</v>
      </c>
    </row>
    <row r="33" spans="1:4" ht="15.75" thickBot="1">
      <c r="A33" s="35" t="s">
        <v>93</v>
      </c>
      <c r="B33" s="35" t="s">
        <v>183</v>
      </c>
      <c r="C33" s="50"/>
      <c r="D33" s="36"/>
    </row>
    <row r="34" spans="1:4" ht="15.75" thickBot="1">
      <c r="A34" s="35"/>
      <c r="B34" s="35" t="s">
        <v>184</v>
      </c>
      <c r="C34" s="50"/>
      <c r="D34" s="36"/>
    </row>
    <row r="35" spans="1:4" ht="15.75" thickBot="1">
      <c r="A35" s="35" t="s">
        <v>96</v>
      </c>
      <c r="B35" s="35" t="s">
        <v>97</v>
      </c>
      <c r="C35" s="50"/>
      <c r="D35" s="36"/>
    </row>
    <row r="36" spans="1:4" ht="15.75" thickBot="1">
      <c r="A36" s="35" t="s">
        <v>98</v>
      </c>
      <c r="B36" s="35" t="s">
        <v>99</v>
      </c>
      <c r="C36" s="36"/>
      <c r="D36" s="36"/>
    </row>
    <row r="37" spans="1:4" ht="15.75" thickBot="1">
      <c r="A37" s="33" t="s">
        <v>150</v>
      </c>
      <c r="B37" s="33" t="s">
        <v>185</v>
      </c>
      <c r="C37" s="34">
        <f>SUM(C38:C39,C44:C48)</f>
        <v>21354</v>
      </c>
      <c r="D37" s="34">
        <f>SUM(D38:D39,D44:D48)</f>
        <v>18593</v>
      </c>
    </row>
    <row r="38" spans="1:4" ht="15.75" thickBot="1">
      <c r="A38" s="35" t="s">
        <v>104</v>
      </c>
      <c r="B38" s="35" t="s">
        <v>101</v>
      </c>
      <c r="C38" s="50"/>
      <c r="D38" s="36"/>
    </row>
    <row r="39" spans="1:4" ht="15.75" thickBot="1">
      <c r="A39" s="35"/>
      <c r="B39" s="35" t="s">
        <v>106</v>
      </c>
      <c r="C39" s="49">
        <f>SUM(C40:C43)</f>
        <v>0</v>
      </c>
      <c r="D39" s="36">
        <f>SUM(D40:D43)</f>
        <v>0</v>
      </c>
    </row>
    <row r="40" spans="1:4" ht="15.75" thickBot="1">
      <c r="A40" s="35" t="s">
        <v>107</v>
      </c>
      <c r="B40" s="35" t="s">
        <v>189</v>
      </c>
      <c r="C40" s="50"/>
      <c r="D40" s="36"/>
    </row>
    <row r="41" spans="1:4" ht="15.75" thickBot="1">
      <c r="A41" s="35" t="s">
        <v>109</v>
      </c>
      <c r="B41" s="35" t="s">
        <v>190</v>
      </c>
      <c r="C41" s="50"/>
      <c r="D41" s="36"/>
    </row>
    <row r="42" spans="1:4" ht="15.75" thickBot="1">
      <c r="A42" s="35" t="s">
        <v>111</v>
      </c>
      <c r="B42" s="35" t="s">
        <v>191</v>
      </c>
      <c r="C42" s="50"/>
      <c r="D42" s="36"/>
    </row>
    <row r="43" spans="1:4" ht="18" customHeight="1" thickBot="1">
      <c r="A43" s="35" t="s">
        <v>113</v>
      </c>
      <c r="B43" s="35" t="s">
        <v>192</v>
      </c>
      <c r="C43" s="50"/>
      <c r="D43" s="36"/>
    </row>
    <row r="44" spans="1:4" ht="23.25" thickBot="1">
      <c r="A44" s="35" t="s">
        <v>115</v>
      </c>
      <c r="B44" s="35" t="s">
        <v>116</v>
      </c>
      <c r="C44" s="49">
        <v>21354</v>
      </c>
      <c r="D44" s="49">
        <v>18593</v>
      </c>
    </row>
    <row r="45" spans="1:4" ht="15.75" thickBot="1">
      <c r="A45" s="35" t="s">
        <v>117</v>
      </c>
      <c r="B45" s="35" t="s">
        <v>118</v>
      </c>
      <c r="C45" s="50"/>
      <c r="D45" s="36"/>
    </row>
    <row r="46" spans="1:4" ht="15.75" thickBot="1">
      <c r="A46" s="35" t="s">
        <v>119</v>
      </c>
      <c r="B46" s="35" t="s">
        <v>120</v>
      </c>
      <c r="C46" s="50"/>
      <c r="D46" s="36"/>
    </row>
    <row r="47" spans="1:4" ht="15.75" thickBot="1">
      <c r="A47" s="35" t="s">
        <v>193</v>
      </c>
      <c r="B47" s="35" t="s">
        <v>122</v>
      </c>
      <c r="C47" s="36"/>
      <c r="D47" s="36"/>
    </row>
    <row r="48" spans="1:4" ht="15.75" thickBot="1">
      <c r="A48" s="35" t="s">
        <v>194</v>
      </c>
      <c r="B48" s="35" t="s">
        <v>124</v>
      </c>
      <c r="C48" s="36"/>
      <c r="D48" s="36"/>
    </row>
    <row r="49" spans="1:4" ht="15.75" thickBot="1">
      <c r="A49" s="33" t="s">
        <v>150</v>
      </c>
      <c r="B49" s="33" t="s">
        <v>195</v>
      </c>
      <c r="C49" s="34">
        <f>SUM(C50:C52,C57:C58,C61:C62)</f>
        <v>1024</v>
      </c>
      <c r="D49" s="34">
        <f>SUM(D50:D52,D57:D58,D61:D62)</f>
        <v>3155</v>
      </c>
    </row>
    <row r="50" spans="1:4" ht="23.25" thickBot="1">
      <c r="A50" s="35" t="s">
        <v>126</v>
      </c>
      <c r="B50" s="35" t="s">
        <v>127</v>
      </c>
      <c r="C50" s="36"/>
      <c r="D50" s="36"/>
    </row>
    <row r="51" spans="1:4" ht="23.25" thickBot="1">
      <c r="A51" s="35" t="s">
        <v>129</v>
      </c>
      <c r="B51" s="35" t="s">
        <v>128</v>
      </c>
      <c r="C51" s="36"/>
      <c r="D51" s="36"/>
    </row>
    <row r="52" spans="1:4" ht="15.75" thickBot="1">
      <c r="A52" s="35"/>
      <c r="B52" s="35" t="s">
        <v>130</v>
      </c>
      <c r="C52" s="49">
        <f>SUM(C53:C56)</f>
        <v>2</v>
      </c>
      <c r="D52" s="36">
        <f>SUM(D53:D56)</f>
        <v>2</v>
      </c>
    </row>
    <row r="53" spans="1:4" ht="15.75" thickBot="1">
      <c r="A53" s="35" t="s">
        <v>131</v>
      </c>
      <c r="B53" s="35" t="s">
        <v>189</v>
      </c>
      <c r="C53" s="50"/>
      <c r="D53" s="36"/>
    </row>
    <row r="54" spans="1:4" ht="15.75" thickBot="1">
      <c r="A54" s="35" t="s">
        <v>132</v>
      </c>
      <c r="B54" s="35" t="s">
        <v>190</v>
      </c>
      <c r="C54" s="50"/>
      <c r="D54" s="36"/>
    </row>
    <row r="55" spans="1:4" ht="15.75" thickBot="1">
      <c r="A55" s="35" t="s">
        <v>133</v>
      </c>
      <c r="B55" s="35" t="s">
        <v>191</v>
      </c>
      <c r="C55" s="50"/>
      <c r="D55" s="36"/>
    </row>
    <row r="56" spans="1:4" ht="42" customHeight="1" thickBot="1">
      <c r="A56" s="35" t="s">
        <v>134</v>
      </c>
      <c r="B56" s="35" t="s">
        <v>196</v>
      </c>
      <c r="C56" s="49">
        <v>2</v>
      </c>
      <c r="D56" s="36">
        <v>2</v>
      </c>
    </row>
    <row r="57" spans="1:4" ht="31.5" customHeight="1" thickBot="1">
      <c r="A57" s="35" t="s">
        <v>136</v>
      </c>
      <c r="B57" s="35" t="s">
        <v>137</v>
      </c>
      <c r="C57" s="49">
        <v>962</v>
      </c>
      <c r="D57" s="49">
        <v>2992</v>
      </c>
    </row>
    <row r="58" spans="1:4" ht="15.75" thickBot="1">
      <c r="A58" s="35"/>
      <c r="B58" s="35" t="s">
        <v>138</v>
      </c>
      <c r="C58" s="36">
        <f>SUM(C59:C60)</f>
        <v>60</v>
      </c>
      <c r="D58" s="36">
        <f>SUM(D59:D60)</f>
        <v>161</v>
      </c>
    </row>
    <row r="59" spans="1:4" ht="15.75" thickBot="1">
      <c r="A59" s="35" t="s">
        <v>139</v>
      </c>
      <c r="B59" s="35" t="s">
        <v>197</v>
      </c>
      <c r="C59" s="50"/>
      <c r="D59" s="36"/>
    </row>
    <row r="60" spans="1:4" ht="15.75" thickBot="1">
      <c r="A60" s="35" t="s">
        <v>141</v>
      </c>
      <c r="B60" s="35" t="s">
        <v>198</v>
      </c>
      <c r="C60" s="49">
        <v>60</v>
      </c>
      <c r="D60" s="49">
        <v>161</v>
      </c>
    </row>
    <row r="61" spans="1:4" ht="15.75" thickBot="1">
      <c r="A61" s="35" t="s">
        <v>143</v>
      </c>
      <c r="B61" s="35" t="s">
        <v>144</v>
      </c>
      <c r="C61" s="36"/>
      <c r="D61" s="36"/>
    </row>
    <row r="62" spans="1:4" ht="15.75" thickBot="1">
      <c r="A62" s="35" t="s">
        <v>199</v>
      </c>
      <c r="B62" s="35" t="s">
        <v>146</v>
      </c>
      <c r="C62" s="36"/>
      <c r="D62" s="36"/>
    </row>
    <row r="63" spans="1:4" ht="23.25" customHeight="1" thickBot="1">
      <c r="A63" s="37"/>
      <c r="B63" s="37" t="s">
        <v>147</v>
      </c>
      <c r="C63" s="38">
        <f>C24+C37+C49</f>
        <v>165554</v>
      </c>
      <c r="D63" s="38">
        <f>D24+D37+D49</f>
        <v>164002</v>
      </c>
    </row>
    <row r="66" ht="15">
      <c r="A66" s="40" t="s">
        <v>204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65" t="s">
        <v>23</v>
      </c>
      <c r="B1" s="65"/>
      <c r="C1" s="65"/>
      <c r="D1" s="65"/>
    </row>
    <row r="2" spans="1:4" ht="20.25" thickBot="1">
      <c r="A2" s="29" t="s">
        <v>150</v>
      </c>
      <c r="B2" s="30" t="s">
        <v>151</v>
      </c>
      <c r="C2" s="29"/>
      <c r="D2" s="29"/>
    </row>
    <row r="3" spans="1:4" ht="15.75" thickBot="1">
      <c r="A3" s="29" t="s">
        <v>150</v>
      </c>
      <c r="B3" s="29" t="s">
        <v>152</v>
      </c>
      <c r="C3" s="41">
        <v>43921</v>
      </c>
      <c r="D3" s="41">
        <v>43830</v>
      </c>
    </row>
    <row r="4" spans="1:4" ht="18.75" customHeight="1" thickBot="1">
      <c r="A4" s="33" t="s">
        <v>150</v>
      </c>
      <c r="B4" s="33" t="s">
        <v>153</v>
      </c>
      <c r="C4" s="34">
        <f>SUM(C5:C11)</f>
        <v>104907</v>
      </c>
      <c r="D4" s="34">
        <f>SUM(D5:D11)</f>
        <v>104707</v>
      </c>
    </row>
    <row r="5" spans="1:4" ht="34.5" thickBot="1">
      <c r="A5" s="35" t="s">
        <v>200</v>
      </c>
      <c r="B5" s="35" t="s">
        <v>30</v>
      </c>
      <c r="C5" s="36">
        <v>95055</v>
      </c>
      <c r="D5" s="36">
        <v>92716</v>
      </c>
    </row>
    <row r="6" spans="1:4" ht="45.75" thickBot="1">
      <c r="A6" s="35" t="s">
        <v>201</v>
      </c>
      <c r="B6" s="35" t="s">
        <v>38</v>
      </c>
      <c r="C6" s="36">
        <v>5598</v>
      </c>
      <c r="D6" s="36">
        <v>7750</v>
      </c>
    </row>
    <row r="7" spans="1:4" ht="15.75" thickBot="1">
      <c r="A7" s="35" t="s">
        <v>202</v>
      </c>
      <c r="B7" s="35" t="s">
        <v>43</v>
      </c>
      <c r="C7" s="36"/>
      <c r="D7" s="36"/>
    </row>
    <row r="8" spans="1:4" ht="29.25" customHeight="1" thickBot="1">
      <c r="A8" s="35" t="s">
        <v>47</v>
      </c>
      <c r="B8" s="35" t="s">
        <v>48</v>
      </c>
      <c r="C8" s="36"/>
      <c r="D8" s="36"/>
    </row>
    <row r="9" spans="1:4" ht="35.25" customHeight="1" thickBot="1">
      <c r="A9" s="35" t="s">
        <v>49</v>
      </c>
      <c r="B9" s="35" t="s">
        <v>50</v>
      </c>
      <c r="C9" s="36">
        <v>124</v>
      </c>
      <c r="D9" s="36">
        <v>111</v>
      </c>
    </row>
    <row r="10" spans="1:4" ht="15.75" thickBot="1">
      <c r="A10" s="35"/>
      <c r="B10" s="35" t="s">
        <v>51</v>
      </c>
      <c r="C10" s="36">
        <v>4130</v>
      </c>
      <c r="D10" s="36">
        <v>4130</v>
      </c>
    </row>
    <row r="11" spans="1:4" ht="15.75" thickBot="1">
      <c r="A11" s="35" t="s">
        <v>161</v>
      </c>
      <c r="B11" s="35" t="s">
        <v>53</v>
      </c>
      <c r="C11" s="36"/>
      <c r="D11" s="36"/>
    </row>
    <row r="12" spans="1:4" ht="15.75" thickBot="1">
      <c r="A12" s="33" t="s">
        <v>150</v>
      </c>
      <c r="B12" s="33" t="s">
        <v>162</v>
      </c>
      <c r="C12" s="34">
        <f>SUM(C13:C15,C19:C22)</f>
        <v>12609</v>
      </c>
      <c r="D12" s="34">
        <f>SUM(D13:D15,D19:D22)</f>
        <v>14933</v>
      </c>
    </row>
    <row r="13" spans="1:4" ht="23.25" thickBot="1">
      <c r="A13" s="35" t="s">
        <v>203</v>
      </c>
      <c r="B13" s="35" t="s">
        <v>55</v>
      </c>
      <c r="C13" s="36"/>
      <c r="D13" s="36"/>
    </row>
    <row r="14" spans="1:4" ht="15.75" thickBot="1">
      <c r="A14" s="35" t="s">
        <v>64</v>
      </c>
      <c r="B14" s="35" t="s">
        <v>63</v>
      </c>
      <c r="C14" s="36">
        <v>1927</v>
      </c>
      <c r="D14" s="36">
        <v>1885</v>
      </c>
    </row>
    <row r="15" spans="1:4" ht="15.75" thickBot="1">
      <c r="A15" s="35"/>
      <c r="B15" s="35" t="s">
        <v>66</v>
      </c>
      <c r="C15" s="36">
        <f>SUM(C16:C18)</f>
        <v>6212</v>
      </c>
      <c r="D15" s="36">
        <f>SUM(D16:D18)</f>
        <v>6408</v>
      </c>
    </row>
    <row r="16" spans="1:4" ht="24" customHeight="1" thickBot="1">
      <c r="A16" s="35" t="s">
        <v>169</v>
      </c>
      <c r="B16" s="35" t="s">
        <v>170</v>
      </c>
      <c r="C16" s="36">
        <v>5393</v>
      </c>
      <c r="D16" s="36">
        <v>5566</v>
      </c>
    </row>
    <row r="17" spans="1:4" ht="15.75" thickBot="1">
      <c r="A17" s="35"/>
      <c r="B17" s="35" t="s">
        <v>171</v>
      </c>
      <c r="C17" s="36"/>
      <c r="D17" s="36"/>
    </row>
    <row r="18" spans="1:4" ht="15.75" thickBot="1">
      <c r="A18" s="35" t="s">
        <v>70</v>
      </c>
      <c r="B18" s="35" t="s">
        <v>172</v>
      </c>
      <c r="C18" s="36">
        <v>819</v>
      </c>
      <c r="D18" s="36">
        <v>842</v>
      </c>
    </row>
    <row r="19" spans="1:4" ht="46.5" customHeight="1" thickBot="1">
      <c r="A19" s="35" t="s">
        <v>72</v>
      </c>
      <c r="B19" s="35" t="s">
        <v>73</v>
      </c>
      <c r="C19" s="36"/>
      <c r="D19" s="36"/>
    </row>
    <row r="20" spans="1:4" ht="52.5" customHeight="1" thickBot="1">
      <c r="A20" s="35" t="s">
        <v>74</v>
      </c>
      <c r="B20" s="35" t="s">
        <v>75</v>
      </c>
      <c r="C20" s="36">
        <v>1998</v>
      </c>
      <c r="D20" s="36">
        <v>1314</v>
      </c>
    </row>
    <row r="21" spans="1:4" ht="15.75" thickBot="1">
      <c r="A21" s="35" t="s">
        <v>76</v>
      </c>
      <c r="B21" s="35" t="s">
        <v>77</v>
      </c>
      <c r="C21" s="36"/>
      <c r="D21" s="36"/>
    </row>
    <row r="22" spans="1:4" ht="15.75" thickBot="1">
      <c r="A22" s="35"/>
      <c r="B22" s="35" t="s">
        <v>78</v>
      </c>
      <c r="C22" s="36">
        <v>2472</v>
      </c>
      <c r="D22" s="36">
        <v>5326</v>
      </c>
    </row>
    <row r="23" spans="1:4" ht="25.5" customHeight="1" thickBot="1">
      <c r="A23" s="37"/>
      <c r="B23" s="37" t="s">
        <v>79</v>
      </c>
      <c r="C23" s="38">
        <f>C4+C12</f>
        <v>117516</v>
      </c>
      <c r="D23" s="38">
        <f>D4+D12</f>
        <v>119640</v>
      </c>
    </row>
    <row r="24" spans="1:4" ht="15.75" thickBot="1">
      <c r="A24" s="33" t="s">
        <v>150</v>
      </c>
      <c r="B24" s="33" t="s">
        <v>173</v>
      </c>
      <c r="C24" s="34">
        <f>C25+C35+C36</f>
        <v>-15984</v>
      </c>
      <c r="D24" s="34">
        <f>D25+D35+D36</f>
        <v>-16041</v>
      </c>
    </row>
    <row r="25" spans="1:4" ht="15.75" thickBot="1">
      <c r="A25" s="35"/>
      <c r="B25" s="35" t="s">
        <v>81</v>
      </c>
      <c r="C25" s="36">
        <f>SUM(C26:C34)</f>
        <v>-15984</v>
      </c>
      <c r="D25" s="36">
        <f>SUM(D26:D34)</f>
        <v>-16041</v>
      </c>
    </row>
    <row r="26" spans="1:4" ht="15.75" thickBot="1">
      <c r="A26" s="35" t="s">
        <v>174</v>
      </c>
      <c r="B26" s="35" t="s">
        <v>175</v>
      </c>
      <c r="C26" s="36">
        <v>60</v>
      </c>
      <c r="D26" s="36">
        <v>60</v>
      </c>
    </row>
    <row r="27" spans="1:4" ht="15.75" thickBot="1">
      <c r="A27" s="35"/>
      <c r="B27" s="35" t="s">
        <v>176</v>
      </c>
      <c r="C27" s="36"/>
      <c r="D27" s="36"/>
    </row>
    <row r="28" spans="1:4" ht="15.75" thickBot="1">
      <c r="A28" s="35" t="s">
        <v>177</v>
      </c>
      <c r="B28" s="35" t="s">
        <v>178</v>
      </c>
      <c r="C28" s="36">
        <v>-1</v>
      </c>
      <c r="D28" s="36">
        <v>-1</v>
      </c>
    </row>
    <row r="29" spans="1:4" ht="15.75" thickBot="1">
      <c r="A29" s="35" t="s">
        <v>87</v>
      </c>
      <c r="B29" s="35" t="s">
        <v>179</v>
      </c>
      <c r="C29" s="36"/>
      <c r="D29" s="36"/>
    </row>
    <row r="30" spans="1:4" ht="15.75" thickBot="1">
      <c r="A30" s="35" t="s">
        <v>89</v>
      </c>
      <c r="B30" s="35" t="s">
        <v>180</v>
      </c>
      <c r="C30" s="36">
        <v>-16100</v>
      </c>
      <c r="D30" s="36">
        <v>-17681</v>
      </c>
    </row>
    <row r="31" spans="1:4" ht="15.75" thickBot="1">
      <c r="A31" s="35"/>
      <c r="B31" s="35" t="s">
        <v>181</v>
      </c>
      <c r="C31" s="36"/>
      <c r="D31" s="36"/>
    </row>
    <row r="32" spans="1:4" ht="15.75" thickBot="1">
      <c r="A32" s="35"/>
      <c r="B32" s="35" t="s">
        <v>182</v>
      </c>
      <c r="C32" s="36">
        <v>57</v>
      </c>
      <c r="D32" s="36">
        <v>1581</v>
      </c>
    </row>
    <row r="33" spans="1:4" ht="15.75" thickBot="1">
      <c r="A33" s="35" t="s">
        <v>93</v>
      </c>
      <c r="B33" s="35" t="s">
        <v>183</v>
      </c>
      <c r="C33" s="36"/>
      <c r="D33" s="36"/>
    </row>
    <row r="34" spans="1:4" ht="15.75" thickBot="1">
      <c r="A34" s="35"/>
      <c r="B34" s="35" t="s">
        <v>184</v>
      </c>
      <c r="C34" s="36"/>
      <c r="D34" s="36"/>
    </row>
    <row r="35" spans="1:4" ht="15.75" thickBot="1">
      <c r="A35" s="35" t="s">
        <v>96</v>
      </c>
      <c r="B35" s="35" t="s">
        <v>97</v>
      </c>
      <c r="C35" s="36"/>
      <c r="D35" s="36"/>
    </row>
    <row r="36" spans="1:4" ht="15.75" thickBot="1">
      <c r="A36" s="35" t="s">
        <v>98</v>
      </c>
      <c r="B36" s="35" t="s">
        <v>99</v>
      </c>
      <c r="C36" s="36"/>
      <c r="D36" s="36"/>
    </row>
    <row r="37" spans="1:4" ht="15.75" thickBot="1">
      <c r="A37" s="33" t="s">
        <v>150</v>
      </c>
      <c r="B37" s="33" t="s">
        <v>185</v>
      </c>
      <c r="C37" s="34">
        <f>SUM(C38:C39,C44:C48)</f>
        <v>123635</v>
      </c>
      <c r="D37" s="34">
        <f>SUM(D38:D39,D44:D48)</f>
        <v>120032</v>
      </c>
    </row>
    <row r="38" spans="1:4" ht="15.75" thickBot="1">
      <c r="A38" s="35" t="s">
        <v>104</v>
      </c>
      <c r="B38" s="35" t="s">
        <v>101</v>
      </c>
      <c r="C38" s="36">
        <v>2474</v>
      </c>
      <c r="D38" s="36">
        <v>2466</v>
      </c>
    </row>
    <row r="39" spans="1:4" ht="15.75" thickBot="1">
      <c r="A39" s="35"/>
      <c r="B39" s="35" t="s">
        <v>106</v>
      </c>
      <c r="C39" s="36">
        <f>SUM(C40:C43)</f>
        <v>200</v>
      </c>
      <c r="D39" s="36">
        <f>SUM(D40:D43)</f>
        <v>150</v>
      </c>
    </row>
    <row r="40" spans="1:4" ht="15.75" thickBot="1">
      <c r="A40" s="35" t="s">
        <v>107</v>
      </c>
      <c r="B40" s="35" t="s">
        <v>189</v>
      </c>
      <c r="C40" s="36"/>
      <c r="D40" s="36"/>
    </row>
    <row r="41" spans="1:4" ht="15.75" thickBot="1">
      <c r="A41" s="35" t="s">
        <v>109</v>
      </c>
      <c r="B41" s="35" t="s">
        <v>190</v>
      </c>
      <c r="C41" s="36"/>
      <c r="D41" s="36"/>
    </row>
    <row r="42" spans="1:4" ht="15.75" thickBot="1">
      <c r="A42" s="35" t="s">
        <v>111</v>
      </c>
      <c r="B42" s="35" t="s">
        <v>191</v>
      </c>
      <c r="C42" s="36"/>
      <c r="D42" s="36"/>
    </row>
    <row r="43" spans="1:4" ht="18" customHeight="1" thickBot="1">
      <c r="A43" s="35" t="s">
        <v>113</v>
      </c>
      <c r="B43" s="35" t="s">
        <v>192</v>
      </c>
      <c r="C43" s="36">
        <v>200</v>
      </c>
      <c r="D43" s="36">
        <v>150</v>
      </c>
    </row>
    <row r="44" spans="1:4" ht="15.75" thickBot="1">
      <c r="A44" s="35" t="s">
        <v>115</v>
      </c>
      <c r="B44" s="35" t="s">
        <v>116</v>
      </c>
      <c r="C44" s="36">
        <v>120961</v>
      </c>
      <c r="D44" s="36">
        <v>117416</v>
      </c>
    </row>
    <row r="45" spans="1:4" ht="15.75" thickBot="1">
      <c r="A45" s="35" t="s">
        <v>117</v>
      </c>
      <c r="B45" s="35" t="s">
        <v>118</v>
      </c>
      <c r="C45" s="36"/>
      <c r="D45" s="36"/>
    </row>
    <row r="46" spans="1:4" ht="15.75" thickBot="1">
      <c r="A46" s="35" t="s">
        <v>119</v>
      </c>
      <c r="B46" s="35" t="s">
        <v>120</v>
      </c>
      <c r="C46" s="36"/>
      <c r="D46" s="36"/>
    </row>
    <row r="47" spans="1:4" ht="15.75" thickBot="1">
      <c r="A47" s="35" t="s">
        <v>193</v>
      </c>
      <c r="B47" s="35" t="s">
        <v>122</v>
      </c>
      <c r="C47" s="36"/>
      <c r="D47" s="36"/>
    </row>
    <row r="48" spans="1:4" ht="15.75" thickBot="1">
      <c r="A48" s="35" t="s">
        <v>194</v>
      </c>
      <c r="B48" s="35" t="s">
        <v>124</v>
      </c>
      <c r="C48" s="36"/>
      <c r="D48" s="36"/>
    </row>
    <row r="49" spans="1:4" ht="15.75" thickBot="1">
      <c r="A49" s="33" t="s">
        <v>150</v>
      </c>
      <c r="B49" s="33" t="s">
        <v>195</v>
      </c>
      <c r="C49" s="34">
        <f>SUM(C50:C52,C57:C58,C61:C62)</f>
        <v>9865</v>
      </c>
      <c r="D49" s="34">
        <f>SUM(D50:D52,D57:D58,D61:D62)</f>
        <v>15649</v>
      </c>
    </row>
    <row r="50" spans="1:4" ht="15.75" thickBot="1">
      <c r="A50" s="35" t="s">
        <v>126</v>
      </c>
      <c r="B50" s="35" t="s">
        <v>127</v>
      </c>
      <c r="C50" s="36"/>
      <c r="D50" s="36"/>
    </row>
    <row r="51" spans="1:4" ht="15.75" thickBot="1">
      <c r="A51" s="35" t="s">
        <v>129</v>
      </c>
      <c r="B51" s="35" t="s">
        <v>128</v>
      </c>
      <c r="C51" s="36"/>
      <c r="D51" s="36"/>
    </row>
    <row r="52" spans="1:4" ht="15.75" thickBot="1">
      <c r="A52" s="35"/>
      <c r="B52" s="35" t="s">
        <v>130</v>
      </c>
      <c r="C52" s="36">
        <f>SUM(C53:C56)</f>
        <v>274</v>
      </c>
      <c r="D52" s="36">
        <f>SUM(D53:D56)</f>
        <v>293</v>
      </c>
    </row>
    <row r="53" spans="1:4" ht="15.75" thickBot="1">
      <c r="A53" s="35" t="s">
        <v>131</v>
      </c>
      <c r="B53" s="35" t="s">
        <v>189</v>
      </c>
      <c r="C53" s="36"/>
      <c r="D53" s="36"/>
    </row>
    <row r="54" spans="1:4" ht="15.75" thickBot="1">
      <c r="A54" s="35" t="s">
        <v>132</v>
      </c>
      <c r="B54" s="35" t="s">
        <v>190</v>
      </c>
      <c r="C54" s="36"/>
      <c r="D54" s="36"/>
    </row>
    <row r="55" spans="1:4" ht="15.75" thickBot="1">
      <c r="A55" s="35" t="s">
        <v>133</v>
      </c>
      <c r="B55" s="35" t="s">
        <v>191</v>
      </c>
      <c r="C55" s="36"/>
      <c r="D55" s="36"/>
    </row>
    <row r="56" spans="1:4" ht="42" customHeight="1" thickBot="1">
      <c r="A56" s="35" t="s">
        <v>134</v>
      </c>
      <c r="B56" s="35" t="s">
        <v>196</v>
      </c>
      <c r="C56" s="36">
        <v>274</v>
      </c>
      <c r="D56" s="36">
        <v>293</v>
      </c>
    </row>
    <row r="57" spans="1:4" ht="31.5" customHeight="1" thickBot="1">
      <c r="A57" s="35" t="s">
        <v>136</v>
      </c>
      <c r="B57" s="35" t="s">
        <v>137</v>
      </c>
      <c r="C57" s="36">
        <v>690</v>
      </c>
      <c r="D57" s="36">
        <v>5545</v>
      </c>
    </row>
    <row r="58" spans="1:4" ht="15.75" thickBot="1">
      <c r="A58" s="35"/>
      <c r="B58" s="35" t="s">
        <v>138</v>
      </c>
      <c r="C58" s="36">
        <f>SUM(C59:C60)</f>
        <v>8901</v>
      </c>
      <c r="D58" s="36">
        <f>SUM(D59:D60)</f>
        <v>9811</v>
      </c>
    </row>
    <row r="59" spans="1:4" ht="15.75" thickBot="1">
      <c r="A59" s="35" t="s">
        <v>139</v>
      </c>
      <c r="B59" s="35" t="s">
        <v>197</v>
      </c>
      <c r="C59" s="36">
        <v>1140</v>
      </c>
      <c r="D59" s="36">
        <v>1247</v>
      </c>
    </row>
    <row r="60" spans="1:4" ht="15.75" thickBot="1">
      <c r="A60" s="35" t="s">
        <v>141</v>
      </c>
      <c r="B60" s="35" t="s">
        <v>198</v>
      </c>
      <c r="C60" s="36">
        <v>7761</v>
      </c>
      <c r="D60" s="36">
        <v>8564</v>
      </c>
    </row>
    <row r="61" spans="1:4" ht="15.75" thickBot="1">
      <c r="A61" s="35" t="s">
        <v>143</v>
      </c>
      <c r="B61" s="35" t="s">
        <v>144</v>
      </c>
      <c r="C61" s="36"/>
      <c r="D61" s="36"/>
    </row>
    <row r="62" spans="1:4" ht="15.75" thickBot="1">
      <c r="A62" s="35" t="s">
        <v>199</v>
      </c>
      <c r="B62" s="35" t="s">
        <v>146</v>
      </c>
      <c r="C62" s="36"/>
      <c r="D62" s="36"/>
    </row>
    <row r="63" spans="1:4" ht="23.25" customHeight="1" thickBot="1">
      <c r="A63" s="37"/>
      <c r="B63" s="37" t="s">
        <v>147</v>
      </c>
      <c r="C63" s="38">
        <f>C24+C37+C49</f>
        <v>117516</v>
      </c>
      <c r="D63" s="38">
        <f>D24+D37+D49</f>
        <v>119640</v>
      </c>
    </row>
    <row r="66" ht="15">
      <c r="A66" s="40" t="s">
        <v>204</v>
      </c>
    </row>
    <row r="70" ht="15">
      <c r="C70" s="42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65" t="s">
        <v>23</v>
      </c>
      <c r="B1" s="65"/>
      <c r="C1" s="65"/>
      <c r="D1" s="65"/>
    </row>
    <row r="2" spans="1:4" ht="20.25" thickBot="1">
      <c r="A2" s="29" t="s">
        <v>150</v>
      </c>
      <c r="B2" s="30" t="s">
        <v>151</v>
      </c>
      <c r="C2" s="29"/>
      <c r="D2" s="29"/>
    </row>
    <row r="3" spans="1:4" ht="15.75" thickBot="1">
      <c r="A3" s="29" t="s">
        <v>150</v>
      </c>
      <c r="B3" s="29" t="s">
        <v>152</v>
      </c>
      <c r="C3" s="31">
        <v>43921</v>
      </c>
      <c r="D3" s="31">
        <v>43830</v>
      </c>
    </row>
    <row r="4" spans="1:4" ht="18.75" customHeight="1" thickBot="1">
      <c r="A4" s="33" t="s">
        <v>150</v>
      </c>
      <c r="B4" s="33" t="s">
        <v>153</v>
      </c>
      <c r="C4" s="34">
        <f>SUM(C5:C11)</f>
        <v>3163</v>
      </c>
      <c r="D4" s="34">
        <f>SUM(D5:D11)</f>
        <v>3183</v>
      </c>
    </row>
    <row r="5" spans="1:4" ht="34.5" thickBot="1">
      <c r="A5" s="35" t="s">
        <v>200</v>
      </c>
      <c r="B5" s="35" t="s">
        <v>30</v>
      </c>
      <c r="C5" s="36">
        <v>33</v>
      </c>
      <c r="D5" s="36">
        <v>33</v>
      </c>
    </row>
    <row r="6" spans="1:4" ht="45.75" thickBot="1">
      <c r="A6" s="35" t="s">
        <v>201</v>
      </c>
      <c r="B6" s="35" t="s">
        <v>38</v>
      </c>
      <c r="C6" s="36">
        <v>2438</v>
      </c>
      <c r="D6" s="36">
        <v>2458</v>
      </c>
    </row>
    <row r="7" spans="1:4" ht="15.75" thickBot="1">
      <c r="A7" s="35" t="s">
        <v>202</v>
      </c>
      <c r="B7" s="35" t="s">
        <v>43</v>
      </c>
      <c r="C7" s="36"/>
      <c r="D7" s="36">
        <v>0</v>
      </c>
    </row>
    <row r="8" spans="1:4" ht="29.25" customHeight="1" thickBot="1">
      <c r="A8" s="35" t="s">
        <v>47</v>
      </c>
      <c r="B8" s="35" t="s">
        <v>48</v>
      </c>
      <c r="C8" s="36">
        <v>5</v>
      </c>
      <c r="D8" s="36">
        <v>5</v>
      </c>
    </row>
    <row r="9" spans="1:4" ht="35.25" customHeight="1" thickBot="1">
      <c r="A9" s="35" t="s">
        <v>49</v>
      </c>
      <c r="B9" s="35" t="s">
        <v>50</v>
      </c>
      <c r="C9" s="36">
        <v>12</v>
      </c>
      <c r="D9" s="36">
        <v>12</v>
      </c>
    </row>
    <row r="10" spans="1:4" ht="15.75" thickBot="1">
      <c r="A10" s="35"/>
      <c r="B10" s="35" t="s">
        <v>51</v>
      </c>
      <c r="C10" s="36">
        <v>675</v>
      </c>
      <c r="D10" s="36">
        <v>675</v>
      </c>
    </row>
    <row r="11" spans="1:4" ht="15.75" thickBot="1">
      <c r="A11" s="35" t="s">
        <v>161</v>
      </c>
      <c r="B11" s="35" t="s">
        <v>53</v>
      </c>
      <c r="C11" s="36"/>
      <c r="D11" s="36"/>
    </row>
    <row r="12" spans="1:4" ht="15.75" thickBot="1">
      <c r="A12" s="33" t="s">
        <v>150</v>
      </c>
      <c r="B12" s="33" t="s">
        <v>162</v>
      </c>
      <c r="C12" s="34">
        <f>SUM(C13:C15,C19:C22)</f>
        <v>8030</v>
      </c>
      <c r="D12" s="34">
        <f>SUM(D13:D15,D19:D22)</f>
        <v>7892</v>
      </c>
    </row>
    <row r="13" spans="1:4" ht="23.25" thickBot="1">
      <c r="A13" s="35" t="s">
        <v>203</v>
      </c>
      <c r="B13" s="35" t="s">
        <v>55</v>
      </c>
      <c r="C13" s="36"/>
      <c r="D13" s="36"/>
    </row>
    <row r="14" spans="1:4" ht="15.75" thickBot="1">
      <c r="A14" s="35" t="s">
        <v>64</v>
      </c>
      <c r="B14" s="35" t="s">
        <v>63</v>
      </c>
      <c r="C14" s="36">
        <v>6043</v>
      </c>
      <c r="D14" s="36">
        <v>5999</v>
      </c>
    </row>
    <row r="15" spans="1:4" ht="15.75" thickBot="1">
      <c r="A15" s="35"/>
      <c r="B15" s="35" t="s">
        <v>66</v>
      </c>
      <c r="C15" s="36">
        <f>SUM(C16:C18)</f>
        <v>1704</v>
      </c>
      <c r="D15" s="36">
        <f>SUM(D16:D18)</f>
        <v>1638</v>
      </c>
    </row>
    <row r="16" spans="1:4" ht="24" customHeight="1" thickBot="1">
      <c r="A16" s="35" t="s">
        <v>169</v>
      </c>
      <c r="B16" s="35" t="s">
        <v>170</v>
      </c>
      <c r="C16" s="36">
        <v>1704</v>
      </c>
      <c r="D16" s="36">
        <v>1631</v>
      </c>
    </row>
    <row r="17" spans="1:4" ht="15.75" thickBot="1">
      <c r="A17" s="35"/>
      <c r="B17" s="35" t="s">
        <v>171</v>
      </c>
      <c r="C17" s="36"/>
      <c r="D17" s="36"/>
    </row>
    <row r="18" spans="1:4" ht="15.75" thickBot="1">
      <c r="A18" s="35" t="s">
        <v>70</v>
      </c>
      <c r="B18" s="35" t="s">
        <v>172</v>
      </c>
      <c r="C18" s="36"/>
      <c r="D18" s="36">
        <v>7</v>
      </c>
    </row>
    <row r="19" spans="1:4" ht="46.5" customHeight="1" thickBot="1">
      <c r="A19" s="35" t="s">
        <v>72</v>
      </c>
      <c r="B19" s="35" t="s">
        <v>73</v>
      </c>
      <c r="C19" s="36"/>
      <c r="D19" s="36"/>
    </row>
    <row r="20" spans="1:4" ht="52.5" customHeight="1" thickBot="1">
      <c r="A20" s="35" t="s">
        <v>74</v>
      </c>
      <c r="B20" s="35" t="s">
        <v>75</v>
      </c>
      <c r="C20" s="36"/>
      <c r="D20" s="36"/>
    </row>
    <row r="21" spans="1:4" ht="15.75" thickBot="1">
      <c r="A21" s="35" t="s">
        <v>76</v>
      </c>
      <c r="B21" s="35" t="s">
        <v>77</v>
      </c>
      <c r="C21" s="36"/>
      <c r="D21" s="36"/>
    </row>
    <row r="22" spans="1:4" ht="15.75" thickBot="1">
      <c r="A22" s="35"/>
      <c r="B22" s="35" t="s">
        <v>78</v>
      </c>
      <c r="C22" s="36">
        <v>283</v>
      </c>
      <c r="D22" s="36">
        <v>255</v>
      </c>
    </row>
    <row r="23" spans="1:4" ht="25.5" customHeight="1" thickBot="1">
      <c r="A23" s="37"/>
      <c r="B23" s="37" t="s">
        <v>79</v>
      </c>
      <c r="C23" s="38">
        <f>C4+C12</f>
        <v>11193</v>
      </c>
      <c r="D23" s="38">
        <f>D4+D12</f>
        <v>11075</v>
      </c>
    </row>
    <row r="24" spans="1:4" ht="15.75" thickBot="1">
      <c r="A24" s="33" t="s">
        <v>150</v>
      </c>
      <c r="B24" s="33" t="s">
        <v>173</v>
      </c>
      <c r="C24" s="34">
        <f>C25+C35+C36</f>
        <v>9202</v>
      </c>
      <c r="D24" s="34">
        <f>D25+D35+D36</f>
        <v>9099</v>
      </c>
    </row>
    <row r="25" spans="1:4" ht="15.75" thickBot="1">
      <c r="A25" s="35"/>
      <c r="B25" s="35" t="s">
        <v>81</v>
      </c>
      <c r="C25" s="36">
        <f>SUM(C26:C34)</f>
        <v>9157</v>
      </c>
      <c r="D25" s="36">
        <f>SUM(D26:D34)</f>
        <v>9054</v>
      </c>
    </row>
    <row r="26" spans="1:4" ht="15.75" thickBot="1">
      <c r="A26" s="35" t="s">
        <v>174</v>
      </c>
      <c r="B26" s="35" t="s">
        <v>175</v>
      </c>
      <c r="C26" s="36">
        <v>11600</v>
      </c>
      <c r="D26" s="36">
        <v>11600</v>
      </c>
    </row>
    <row r="27" spans="1:4" ht="15.75" thickBot="1">
      <c r="A27" s="35"/>
      <c r="B27" s="35" t="s">
        <v>176</v>
      </c>
      <c r="C27" s="36"/>
      <c r="D27" s="36"/>
    </row>
    <row r="28" spans="1:4" ht="15.75" thickBot="1">
      <c r="A28" s="35" t="s">
        <v>177</v>
      </c>
      <c r="B28" s="35" t="s">
        <v>178</v>
      </c>
      <c r="C28" s="36">
        <v>-415</v>
      </c>
      <c r="D28" s="36">
        <v>-415</v>
      </c>
    </row>
    <row r="29" spans="1:4" ht="15.75" thickBot="1">
      <c r="A29" s="35" t="s">
        <v>87</v>
      </c>
      <c r="B29" s="35" t="s">
        <v>179</v>
      </c>
      <c r="C29" s="36"/>
      <c r="D29" s="36"/>
    </row>
    <row r="30" spans="1:4" ht="15.75" thickBot="1">
      <c r="A30" s="35" t="s">
        <v>89</v>
      </c>
      <c r="B30" s="35" t="s">
        <v>180</v>
      </c>
      <c r="C30" s="36">
        <v>-2131</v>
      </c>
      <c r="D30" s="36">
        <v>-2545</v>
      </c>
    </row>
    <row r="31" spans="1:4" ht="15.75" thickBot="1">
      <c r="A31" s="35"/>
      <c r="B31" s="35" t="s">
        <v>181</v>
      </c>
      <c r="C31" s="36"/>
      <c r="D31" s="36"/>
    </row>
    <row r="32" spans="1:4" ht="15.75" thickBot="1">
      <c r="A32" s="35"/>
      <c r="B32" s="35" t="s">
        <v>182</v>
      </c>
      <c r="C32" s="36">
        <v>103</v>
      </c>
      <c r="D32" s="36">
        <v>414</v>
      </c>
    </row>
    <row r="33" spans="1:4" ht="15.75" thickBot="1">
      <c r="A33" s="35" t="s">
        <v>93</v>
      </c>
      <c r="B33" s="35" t="s">
        <v>183</v>
      </c>
      <c r="C33" s="36"/>
      <c r="D33" s="36"/>
    </row>
    <row r="34" spans="1:4" ht="15.75" thickBot="1">
      <c r="A34" s="35"/>
      <c r="B34" s="35" t="s">
        <v>184</v>
      </c>
      <c r="C34" s="36"/>
      <c r="D34" s="36"/>
    </row>
    <row r="35" spans="1:4" ht="15.75" thickBot="1">
      <c r="A35" s="35" t="s">
        <v>96</v>
      </c>
      <c r="B35" s="35" t="s">
        <v>97</v>
      </c>
      <c r="C35" s="36"/>
      <c r="D35" s="36"/>
    </row>
    <row r="36" spans="1:4" ht="15.75" thickBot="1">
      <c r="A36" s="35" t="s">
        <v>98</v>
      </c>
      <c r="B36" s="35" t="s">
        <v>99</v>
      </c>
      <c r="C36" s="36">
        <v>45</v>
      </c>
      <c r="D36" s="36">
        <v>45</v>
      </c>
    </row>
    <row r="37" spans="1:4" ht="15.75" thickBot="1">
      <c r="A37" s="33" t="s">
        <v>150</v>
      </c>
      <c r="B37" s="33" t="s">
        <v>185</v>
      </c>
      <c r="C37" s="34">
        <f>SUM(C38:C39,C44:C48)</f>
        <v>192</v>
      </c>
      <c r="D37" s="34">
        <f>SUM(D38:D39,D44:D48)</f>
        <v>212</v>
      </c>
    </row>
    <row r="38" spans="1:4" ht="15.75" thickBot="1">
      <c r="A38" s="35" t="s">
        <v>104</v>
      </c>
      <c r="B38" s="35" t="s">
        <v>101</v>
      </c>
      <c r="C38" s="36"/>
      <c r="D38" s="36"/>
    </row>
    <row r="39" spans="1:4" ht="15.75" thickBot="1">
      <c r="A39" s="35"/>
      <c r="B39" s="35" t="s">
        <v>106</v>
      </c>
      <c r="C39" s="36">
        <f>SUM(C40:C43)</f>
        <v>162</v>
      </c>
      <c r="D39" s="36">
        <f>SUM(D40:D43)</f>
        <v>179</v>
      </c>
    </row>
    <row r="40" spans="1:4" ht="15.75" thickBot="1">
      <c r="A40" s="35" t="s">
        <v>107</v>
      </c>
      <c r="B40" s="35" t="s">
        <v>189</v>
      </c>
      <c r="C40" s="36"/>
      <c r="D40" s="36"/>
    </row>
    <row r="41" spans="1:4" ht="15.75" thickBot="1">
      <c r="A41" s="35" t="s">
        <v>109</v>
      </c>
      <c r="B41" s="35" t="s">
        <v>190</v>
      </c>
      <c r="C41" s="36"/>
      <c r="D41" s="36"/>
    </row>
    <row r="42" spans="1:4" ht="15.75" thickBot="1">
      <c r="A42" s="35" t="s">
        <v>111</v>
      </c>
      <c r="B42" s="35" t="s">
        <v>191</v>
      </c>
      <c r="C42" s="36"/>
      <c r="D42" s="36"/>
    </row>
    <row r="43" spans="1:4" ht="18" customHeight="1" thickBot="1">
      <c r="A43" s="35" t="s">
        <v>113</v>
      </c>
      <c r="B43" s="35" t="s">
        <v>192</v>
      </c>
      <c r="C43" s="36">
        <v>162</v>
      </c>
      <c r="D43" s="36">
        <v>179</v>
      </c>
    </row>
    <row r="44" spans="1:4" ht="15.75" thickBot="1">
      <c r="A44" s="35" t="s">
        <v>115</v>
      </c>
      <c r="B44" s="35" t="s">
        <v>116</v>
      </c>
      <c r="C44" s="36"/>
      <c r="D44" s="36"/>
    </row>
    <row r="45" spans="1:4" ht="15.75" thickBot="1">
      <c r="A45" s="35" t="s">
        <v>117</v>
      </c>
      <c r="B45" s="35" t="s">
        <v>118</v>
      </c>
      <c r="C45" s="36">
        <v>15</v>
      </c>
      <c r="D45" s="36">
        <v>15</v>
      </c>
    </row>
    <row r="46" spans="1:4" ht="15.75" thickBot="1">
      <c r="A46" s="35" t="s">
        <v>119</v>
      </c>
      <c r="B46" s="35" t="s">
        <v>120</v>
      </c>
      <c r="C46" s="36">
        <v>15</v>
      </c>
      <c r="D46" s="36">
        <v>18</v>
      </c>
    </row>
    <row r="47" spans="1:4" ht="15.75" thickBot="1">
      <c r="A47" s="35" t="s">
        <v>193</v>
      </c>
      <c r="B47" s="35" t="s">
        <v>122</v>
      </c>
      <c r="C47" s="36"/>
      <c r="D47" s="36"/>
    </row>
    <row r="48" spans="1:4" ht="15.75" thickBot="1">
      <c r="A48" s="35" t="s">
        <v>194</v>
      </c>
      <c r="B48" s="35" t="s">
        <v>124</v>
      </c>
      <c r="C48" s="36"/>
      <c r="D48" s="36"/>
    </row>
    <row r="49" spans="1:4" ht="15.75" thickBot="1">
      <c r="A49" s="33" t="s">
        <v>150</v>
      </c>
      <c r="B49" s="33" t="s">
        <v>195</v>
      </c>
      <c r="C49" s="34">
        <f>SUM(C50:C52,C57:C58,C61:C62)</f>
        <v>1799</v>
      </c>
      <c r="D49" s="34">
        <f>SUM(D50:D52,D57:D58,D61:D62)</f>
        <v>1764</v>
      </c>
    </row>
    <row r="50" spans="1:4" ht="15.75" thickBot="1">
      <c r="A50" s="35" t="s">
        <v>126</v>
      </c>
      <c r="B50" s="35" t="s">
        <v>127</v>
      </c>
      <c r="C50" s="36"/>
      <c r="D50" s="36"/>
    </row>
    <row r="51" spans="1:4" ht="15.75" thickBot="1">
      <c r="A51" s="35" t="s">
        <v>129</v>
      </c>
      <c r="B51" s="35" t="s">
        <v>128</v>
      </c>
      <c r="C51" s="36"/>
      <c r="D51" s="36"/>
    </row>
    <row r="52" spans="1:4" ht="15.75" thickBot="1">
      <c r="A52" s="35"/>
      <c r="B52" s="35" t="s">
        <v>130</v>
      </c>
      <c r="C52" s="36">
        <f>SUM(C53:C56)</f>
        <v>8</v>
      </c>
      <c r="D52" s="36">
        <f>SUM(D53:D56)</f>
        <v>2</v>
      </c>
    </row>
    <row r="53" spans="1:4" ht="15.75" thickBot="1">
      <c r="A53" s="35" t="s">
        <v>131</v>
      </c>
      <c r="B53" s="35" t="s">
        <v>189</v>
      </c>
      <c r="C53" s="36"/>
      <c r="D53" s="36"/>
    </row>
    <row r="54" spans="1:4" ht="15.75" thickBot="1">
      <c r="A54" s="35" t="s">
        <v>132</v>
      </c>
      <c r="B54" s="35" t="s">
        <v>190</v>
      </c>
      <c r="C54" s="36">
        <v>8</v>
      </c>
      <c r="D54" s="36">
        <v>2</v>
      </c>
    </row>
    <row r="55" spans="1:4" ht="15.75" thickBot="1">
      <c r="A55" s="35" t="s">
        <v>133</v>
      </c>
      <c r="B55" s="35" t="s">
        <v>191</v>
      </c>
      <c r="C55" s="36"/>
      <c r="D55" s="36"/>
    </row>
    <row r="56" spans="1:4" ht="42" customHeight="1" thickBot="1">
      <c r="A56" s="35" t="s">
        <v>134</v>
      </c>
      <c r="B56" s="35" t="s">
        <v>196</v>
      </c>
      <c r="C56" s="36"/>
      <c r="D56" s="36"/>
    </row>
    <row r="57" spans="1:4" ht="31.5" customHeight="1" thickBot="1">
      <c r="A57" s="35" t="s">
        <v>136</v>
      </c>
      <c r="B57" s="35" t="s">
        <v>137</v>
      </c>
      <c r="C57" s="36"/>
      <c r="D57" s="36"/>
    </row>
    <row r="58" spans="1:4" ht="15.75" thickBot="1">
      <c r="A58" s="35"/>
      <c r="B58" s="35" t="s">
        <v>138</v>
      </c>
      <c r="C58" s="36">
        <f>SUM(C59:C60)</f>
        <v>1791</v>
      </c>
      <c r="D58" s="36">
        <f>SUM(D59:D60)</f>
        <v>1762</v>
      </c>
    </row>
    <row r="59" spans="1:4" ht="15.75" thickBot="1">
      <c r="A59" s="35" t="s">
        <v>139</v>
      </c>
      <c r="B59" s="35" t="s">
        <v>197</v>
      </c>
      <c r="C59" s="36"/>
      <c r="D59" s="36"/>
    </row>
    <row r="60" spans="1:4" ht="15.75" thickBot="1">
      <c r="A60" s="35" t="s">
        <v>141</v>
      </c>
      <c r="B60" s="35" t="s">
        <v>198</v>
      </c>
      <c r="C60" s="36">
        <v>1791</v>
      </c>
      <c r="D60" s="36">
        <v>1762</v>
      </c>
    </row>
    <row r="61" spans="1:4" ht="15.75" thickBot="1">
      <c r="A61" s="35" t="s">
        <v>143</v>
      </c>
      <c r="B61" s="35" t="s">
        <v>144</v>
      </c>
      <c r="C61" s="36"/>
      <c r="D61" s="36"/>
    </row>
    <row r="62" spans="1:4" ht="15.75" thickBot="1">
      <c r="A62" s="35" t="s">
        <v>199</v>
      </c>
      <c r="B62" s="35" t="s">
        <v>146</v>
      </c>
      <c r="C62" s="36"/>
      <c r="D62" s="36"/>
    </row>
    <row r="63" spans="1:4" ht="23.25" customHeight="1" thickBot="1">
      <c r="A63" s="37"/>
      <c r="B63" s="37" t="s">
        <v>147</v>
      </c>
      <c r="C63" s="38">
        <f>C24+C37+C49</f>
        <v>11193</v>
      </c>
      <c r="D63" s="38">
        <f>D24+D37+D49</f>
        <v>11075</v>
      </c>
    </row>
    <row r="66" ht="15">
      <c r="A66" s="40" t="s">
        <v>204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66" t="s">
        <v>23</v>
      </c>
      <c r="B1" s="66"/>
      <c r="C1" s="66"/>
      <c r="D1" s="66"/>
    </row>
    <row r="2" spans="1:4" ht="20.25" thickBot="1">
      <c r="A2" s="29" t="s">
        <v>150</v>
      </c>
      <c r="B2" s="30" t="s">
        <v>151</v>
      </c>
      <c r="C2" s="29"/>
      <c r="D2" s="29"/>
    </row>
    <row r="3" spans="1:4" ht="15.75" thickBot="1">
      <c r="A3" s="29" t="s">
        <v>150</v>
      </c>
      <c r="B3" s="29" t="s">
        <v>152</v>
      </c>
      <c r="C3" s="29" t="s">
        <v>209</v>
      </c>
      <c r="D3" s="29">
        <v>2019</v>
      </c>
    </row>
    <row r="4" spans="1:4" ht="18.75" customHeight="1" thickBot="1">
      <c r="A4" s="33" t="s">
        <v>150</v>
      </c>
      <c r="B4" s="33" t="s">
        <v>153</v>
      </c>
      <c r="C4" s="34">
        <f>SUM(C5:C11)</f>
        <v>212</v>
      </c>
      <c r="D4" s="34">
        <f>SUM(D5:D11)</f>
        <v>212</v>
      </c>
    </row>
    <row r="5" spans="1:4" ht="34.5" thickBot="1">
      <c r="A5" s="35" t="s">
        <v>200</v>
      </c>
      <c r="B5" s="35" t="s">
        <v>30</v>
      </c>
      <c r="C5" s="36"/>
      <c r="D5" s="36"/>
    </row>
    <row r="6" spans="1:4" ht="45.75" thickBot="1">
      <c r="A6" s="35" t="s">
        <v>201</v>
      </c>
      <c r="B6" s="35" t="s">
        <v>38</v>
      </c>
      <c r="C6" s="36">
        <v>210</v>
      </c>
      <c r="D6" s="36">
        <v>210</v>
      </c>
    </row>
    <row r="7" spans="1:4" ht="15.75" thickBot="1">
      <c r="A7" s="35" t="s">
        <v>202</v>
      </c>
      <c r="B7" s="35" t="s">
        <v>43</v>
      </c>
      <c r="C7" s="36"/>
      <c r="D7" s="36"/>
    </row>
    <row r="8" spans="1:4" ht="29.25" customHeight="1" thickBot="1">
      <c r="A8" s="35" t="s">
        <v>47</v>
      </c>
      <c r="B8" s="35" t="s">
        <v>48</v>
      </c>
      <c r="C8" s="36"/>
      <c r="D8" s="36"/>
    </row>
    <row r="9" spans="1:4" ht="35.25" customHeight="1" thickBot="1">
      <c r="A9" s="35" t="s">
        <v>49</v>
      </c>
      <c r="B9" s="35" t="s">
        <v>50</v>
      </c>
      <c r="C9" s="36">
        <v>2</v>
      </c>
      <c r="D9" s="36">
        <v>2</v>
      </c>
    </row>
    <row r="10" spans="1:4" ht="15.75" thickBot="1">
      <c r="A10" s="35"/>
      <c r="B10" s="35" t="s">
        <v>51</v>
      </c>
      <c r="C10" s="36"/>
      <c r="D10" s="36"/>
    </row>
    <row r="11" spans="1:4" ht="15.75" thickBot="1">
      <c r="A11" s="35" t="s">
        <v>161</v>
      </c>
      <c r="B11" s="35" t="s">
        <v>53</v>
      </c>
      <c r="C11" s="36"/>
      <c r="D11" s="36"/>
    </row>
    <row r="12" spans="1:4" ht="15.75" thickBot="1">
      <c r="A12" s="33" t="s">
        <v>150</v>
      </c>
      <c r="B12" s="33" t="s">
        <v>162</v>
      </c>
      <c r="C12" s="34">
        <f>SUM(C13:C15,C19:C22)</f>
        <v>927</v>
      </c>
      <c r="D12" s="34">
        <f>SUM(D13:D15,D19:D22)</f>
        <v>684</v>
      </c>
    </row>
    <row r="13" spans="1:4" ht="23.25" thickBot="1">
      <c r="A13" s="35" t="s">
        <v>203</v>
      </c>
      <c r="B13" s="35" t="s">
        <v>55</v>
      </c>
      <c r="C13" s="36"/>
      <c r="D13" s="36"/>
    </row>
    <row r="14" spans="1:4" ht="15.75" thickBot="1">
      <c r="A14" s="35" t="s">
        <v>64</v>
      </c>
      <c r="B14" s="35" t="s">
        <v>63</v>
      </c>
      <c r="C14" s="36">
        <v>1</v>
      </c>
      <c r="D14" s="36"/>
    </row>
    <row r="15" spans="1:4" ht="15.75" thickBot="1">
      <c r="A15" s="35"/>
      <c r="B15" s="35" t="s">
        <v>66</v>
      </c>
      <c r="C15" s="36">
        <f>SUM(C16:C18)</f>
        <v>475</v>
      </c>
      <c r="D15" s="36">
        <f>SUM(D16:D18)</f>
        <v>257</v>
      </c>
    </row>
    <row r="16" spans="1:4" ht="24" customHeight="1" thickBot="1">
      <c r="A16" s="35" t="s">
        <v>169</v>
      </c>
      <c r="B16" s="35" t="s">
        <v>170</v>
      </c>
      <c r="C16" s="36">
        <v>415</v>
      </c>
      <c r="D16" s="36">
        <v>257</v>
      </c>
    </row>
    <row r="17" spans="1:4" ht="15.75" thickBot="1">
      <c r="A17" s="35"/>
      <c r="B17" s="35" t="s">
        <v>171</v>
      </c>
      <c r="C17" s="36"/>
      <c r="D17" s="36"/>
    </row>
    <row r="18" spans="1:4" ht="15.75" thickBot="1">
      <c r="A18" s="35" t="s">
        <v>70</v>
      </c>
      <c r="B18" s="35" t="s">
        <v>172</v>
      </c>
      <c r="C18" s="36">
        <v>60</v>
      </c>
      <c r="D18" s="36"/>
    </row>
    <row r="19" spans="1:4" ht="46.5" customHeight="1" thickBot="1">
      <c r="A19" s="35" t="s">
        <v>72</v>
      </c>
      <c r="B19" s="35" t="s">
        <v>73</v>
      </c>
      <c r="C19" s="36"/>
      <c r="D19" s="36"/>
    </row>
    <row r="20" spans="1:4" ht="52.5" customHeight="1" thickBot="1">
      <c r="A20" s="35" t="s">
        <v>74</v>
      </c>
      <c r="B20" s="35" t="s">
        <v>75</v>
      </c>
      <c r="C20" s="36">
        <v>3</v>
      </c>
      <c r="D20" s="36">
        <v>3</v>
      </c>
    </row>
    <row r="21" spans="1:4" ht="15.75" thickBot="1">
      <c r="A21" s="35" t="s">
        <v>76</v>
      </c>
      <c r="B21" s="35" t="s">
        <v>77</v>
      </c>
      <c r="C21" s="36"/>
      <c r="D21" s="36"/>
    </row>
    <row r="22" spans="1:4" ht="15.75" thickBot="1">
      <c r="A22" s="35"/>
      <c r="B22" s="35" t="s">
        <v>78</v>
      </c>
      <c r="C22" s="36">
        <v>448</v>
      </c>
      <c r="D22" s="36">
        <v>424</v>
      </c>
    </row>
    <row r="23" spans="1:4" ht="25.5" customHeight="1" thickBot="1">
      <c r="A23" s="37"/>
      <c r="B23" s="37" t="s">
        <v>79</v>
      </c>
      <c r="C23" s="38">
        <f>C4+C12</f>
        <v>1139</v>
      </c>
      <c r="D23" s="38">
        <f>D4+D12</f>
        <v>896</v>
      </c>
    </row>
    <row r="24" spans="1:4" ht="15.75" thickBot="1">
      <c r="A24" s="33" t="s">
        <v>150</v>
      </c>
      <c r="B24" s="33" t="s">
        <v>173</v>
      </c>
      <c r="C24" s="34">
        <f>C25+C35+C36</f>
        <v>682</v>
      </c>
      <c r="D24" s="34">
        <f>D25+D35+D36</f>
        <v>541</v>
      </c>
    </row>
    <row r="25" spans="1:4" ht="15.75" thickBot="1">
      <c r="A25" s="35"/>
      <c r="B25" s="35" t="s">
        <v>81</v>
      </c>
      <c r="C25" s="36">
        <f>SUM(C26:C34)</f>
        <v>682</v>
      </c>
      <c r="D25" s="36">
        <f>SUM(D26:D34)</f>
        <v>541</v>
      </c>
    </row>
    <row r="26" spans="1:4" ht="15.75" thickBot="1">
      <c r="A26" s="35" t="s">
        <v>174</v>
      </c>
      <c r="B26" s="35" t="s">
        <v>175</v>
      </c>
      <c r="C26" s="36">
        <v>60</v>
      </c>
      <c r="D26" s="36">
        <v>60</v>
      </c>
    </row>
    <row r="27" spans="1:4" ht="15.75" thickBot="1">
      <c r="A27" s="35"/>
      <c r="B27" s="35" t="s">
        <v>176</v>
      </c>
      <c r="C27" s="36"/>
      <c r="D27" s="36"/>
    </row>
    <row r="28" spans="1:4" ht="15.75" thickBot="1">
      <c r="A28" s="35" t="s">
        <v>177</v>
      </c>
      <c r="B28" s="35" t="s">
        <v>178</v>
      </c>
      <c r="C28" s="36">
        <v>632</v>
      </c>
      <c r="D28" s="36">
        <v>632</v>
      </c>
    </row>
    <row r="29" spans="1:4" ht="15.75" thickBot="1">
      <c r="A29" s="35" t="s">
        <v>87</v>
      </c>
      <c r="B29" s="35" t="s">
        <v>179</v>
      </c>
      <c r="C29" s="36"/>
      <c r="D29" s="36"/>
    </row>
    <row r="30" spans="1:4" ht="15.75" thickBot="1">
      <c r="A30" s="35" t="s">
        <v>89</v>
      </c>
      <c r="B30" s="35" t="s">
        <v>180</v>
      </c>
      <c r="C30" s="36">
        <v>-151</v>
      </c>
      <c r="D30" s="36"/>
    </row>
    <row r="31" spans="1:4" ht="15.75" thickBot="1">
      <c r="A31" s="35"/>
      <c r="B31" s="35" t="s">
        <v>181</v>
      </c>
      <c r="C31" s="36"/>
      <c r="D31" s="36"/>
    </row>
    <row r="32" spans="1:4" ht="15.75" thickBot="1">
      <c r="A32" s="35"/>
      <c r="B32" s="35" t="s">
        <v>182</v>
      </c>
      <c r="C32" s="36">
        <v>141</v>
      </c>
      <c r="D32" s="36">
        <v>-151</v>
      </c>
    </row>
    <row r="33" spans="1:4" ht="15.75" thickBot="1">
      <c r="A33" s="35" t="s">
        <v>93</v>
      </c>
      <c r="B33" s="35" t="s">
        <v>183</v>
      </c>
      <c r="C33" s="36"/>
      <c r="D33" s="36"/>
    </row>
    <row r="34" spans="1:4" ht="15.75" thickBot="1">
      <c r="A34" s="35"/>
      <c r="B34" s="35" t="s">
        <v>184</v>
      </c>
      <c r="C34" s="36"/>
      <c r="D34" s="36"/>
    </row>
    <row r="35" spans="1:4" ht="15.75" thickBot="1">
      <c r="A35" s="35" t="s">
        <v>96</v>
      </c>
      <c r="B35" s="35" t="s">
        <v>97</v>
      </c>
      <c r="C35" s="36"/>
      <c r="D35" s="36"/>
    </row>
    <row r="36" spans="1:4" ht="15.75" thickBot="1">
      <c r="A36" s="35" t="s">
        <v>98</v>
      </c>
      <c r="B36" s="35" t="s">
        <v>99</v>
      </c>
      <c r="C36" s="36"/>
      <c r="D36" s="36"/>
    </row>
    <row r="37" spans="1:4" ht="15.75" thickBot="1">
      <c r="A37" s="33" t="s">
        <v>150</v>
      </c>
      <c r="B37" s="33" t="s">
        <v>185</v>
      </c>
      <c r="C37" s="34">
        <f>SUM(C38:C39,C44:C48)</f>
        <v>0</v>
      </c>
      <c r="D37" s="34">
        <f>SUM(D38:D39,D44:D48)</f>
        <v>0</v>
      </c>
    </row>
    <row r="38" spans="1:4" ht="15.75" thickBot="1">
      <c r="A38" s="35" t="s">
        <v>104</v>
      </c>
      <c r="B38" s="35" t="s">
        <v>101</v>
      </c>
      <c r="C38" s="36"/>
      <c r="D38" s="36"/>
    </row>
    <row r="39" spans="1:4" ht="15.75" thickBot="1">
      <c r="A39" s="35"/>
      <c r="B39" s="35" t="s">
        <v>106</v>
      </c>
      <c r="C39" s="36">
        <f>SUM(C40:C43)</f>
        <v>0</v>
      </c>
      <c r="D39" s="36">
        <f>SUM(D40:D43)</f>
        <v>0</v>
      </c>
    </row>
    <row r="40" spans="1:4" ht="15.75" thickBot="1">
      <c r="A40" s="35" t="s">
        <v>107</v>
      </c>
      <c r="B40" s="35" t="s">
        <v>189</v>
      </c>
      <c r="C40" s="36"/>
      <c r="D40" s="36"/>
    </row>
    <row r="41" spans="1:4" ht="15.75" thickBot="1">
      <c r="A41" s="35" t="s">
        <v>109</v>
      </c>
      <c r="B41" s="35" t="s">
        <v>190</v>
      </c>
      <c r="C41" s="36"/>
      <c r="D41" s="36"/>
    </row>
    <row r="42" spans="1:4" ht="15.75" thickBot="1">
      <c r="A42" s="35" t="s">
        <v>111</v>
      </c>
      <c r="B42" s="35" t="s">
        <v>191</v>
      </c>
      <c r="C42" s="36"/>
      <c r="D42" s="36"/>
    </row>
    <row r="43" spans="1:4" ht="18" customHeight="1" thickBot="1">
      <c r="A43" s="35" t="s">
        <v>113</v>
      </c>
      <c r="B43" s="35" t="s">
        <v>192</v>
      </c>
      <c r="C43" s="36"/>
      <c r="D43" s="36"/>
    </row>
    <row r="44" spans="1:4" ht="15.75" thickBot="1">
      <c r="A44" s="35" t="s">
        <v>115</v>
      </c>
      <c r="B44" s="35" t="s">
        <v>116</v>
      </c>
      <c r="C44" s="36"/>
      <c r="D44" s="36"/>
    </row>
    <row r="45" spans="1:4" ht="15.75" thickBot="1">
      <c r="A45" s="35" t="s">
        <v>117</v>
      </c>
      <c r="B45" s="35" t="s">
        <v>118</v>
      </c>
      <c r="C45" s="36"/>
      <c r="D45" s="36"/>
    </row>
    <row r="46" spans="1:4" ht="15.75" thickBot="1">
      <c r="A46" s="35" t="s">
        <v>119</v>
      </c>
      <c r="B46" s="35" t="s">
        <v>120</v>
      </c>
      <c r="C46" s="36"/>
      <c r="D46" s="36"/>
    </row>
    <row r="47" spans="1:4" ht="15.75" thickBot="1">
      <c r="A47" s="35" t="s">
        <v>193</v>
      </c>
      <c r="B47" s="35" t="s">
        <v>122</v>
      </c>
      <c r="C47" s="36"/>
      <c r="D47" s="36"/>
    </row>
    <row r="48" spans="1:4" ht="15.75" thickBot="1">
      <c r="A48" s="35" t="s">
        <v>194</v>
      </c>
      <c r="B48" s="35" t="s">
        <v>124</v>
      </c>
      <c r="C48" s="36"/>
      <c r="D48" s="36"/>
    </row>
    <row r="49" spans="1:4" ht="15.75" thickBot="1">
      <c r="A49" s="33" t="s">
        <v>150</v>
      </c>
      <c r="B49" s="33" t="s">
        <v>195</v>
      </c>
      <c r="C49" s="34">
        <f>SUM(C50:C52,C57:C58,C61:C62)</f>
        <v>457</v>
      </c>
      <c r="D49" s="34">
        <f>SUM(D50:D52,D57:D58,D61:D62)</f>
        <v>355</v>
      </c>
    </row>
    <row r="50" spans="1:4" ht="15.75" thickBot="1">
      <c r="A50" s="35" t="s">
        <v>126</v>
      </c>
      <c r="B50" s="35" t="s">
        <v>127</v>
      </c>
      <c r="C50" s="36"/>
      <c r="D50" s="36"/>
    </row>
    <row r="51" spans="1:4" ht="15.75" thickBot="1">
      <c r="A51" s="35" t="s">
        <v>129</v>
      </c>
      <c r="B51" s="35" t="s">
        <v>128</v>
      </c>
      <c r="C51" s="36"/>
      <c r="D51" s="36"/>
    </row>
    <row r="52" spans="1:4" ht="15.75" thickBot="1">
      <c r="A52" s="35"/>
      <c r="B52" s="35" t="s">
        <v>130</v>
      </c>
      <c r="C52" s="36">
        <f>SUM(C53:C56)</f>
        <v>149</v>
      </c>
      <c r="D52" s="36">
        <f>SUM(D53:D56)</f>
        <v>156</v>
      </c>
    </row>
    <row r="53" spans="1:4" ht="15.75" thickBot="1">
      <c r="A53" s="35" t="s">
        <v>131</v>
      </c>
      <c r="B53" s="35" t="s">
        <v>189</v>
      </c>
      <c r="C53" s="36"/>
      <c r="D53" s="36"/>
    </row>
    <row r="54" spans="1:4" ht="15.75" thickBot="1">
      <c r="A54" s="35" t="s">
        <v>132</v>
      </c>
      <c r="B54" s="35" t="s">
        <v>190</v>
      </c>
      <c r="C54" s="36"/>
      <c r="D54" s="36"/>
    </row>
    <row r="55" spans="1:4" ht="15.75" thickBot="1">
      <c r="A55" s="35" t="s">
        <v>133</v>
      </c>
      <c r="B55" s="35" t="s">
        <v>191</v>
      </c>
      <c r="C55" s="36"/>
      <c r="D55" s="36"/>
    </row>
    <row r="56" spans="1:4" ht="42" customHeight="1" thickBot="1">
      <c r="A56" s="35" t="s">
        <v>134</v>
      </c>
      <c r="B56" s="35" t="s">
        <v>196</v>
      </c>
      <c r="C56" s="36">
        <v>149</v>
      </c>
      <c r="D56" s="36">
        <v>156</v>
      </c>
    </row>
    <row r="57" spans="1:4" ht="31.5" customHeight="1" thickBot="1">
      <c r="A57" s="35" t="s">
        <v>136</v>
      </c>
      <c r="B57" s="35" t="s">
        <v>137</v>
      </c>
      <c r="C57" s="36"/>
      <c r="D57" s="36"/>
    </row>
    <row r="58" spans="1:4" ht="15.75" thickBot="1">
      <c r="A58" s="35"/>
      <c r="B58" s="35" t="s">
        <v>138</v>
      </c>
      <c r="C58" s="36">
        <f>SUM(C59:C60)</f>
        <v>308</v>
      </c>
      <c r="D58" s="36">
        <f>SUM(D59:D60)</f>
        <v>180</v>
      </c>
    </row>
    <row r="59" spans="1:4" ht="15.75" thickBot="1">
      <c r="A59" s="35" t="s">
        <v>139</v>
      </c>
      <c r="B59" s="35" t="s">
        <v>197</v>
      </c>
      <c r="C59" s="36">
        <v>205</v>
      </c>
      <c r="D59" s="36">
        <v>103</v>
      </c>
    </row>
    <row r="60" spans="1:4" ht="15.75" thickBot="1">
      <c r="A60" s="35" t="s">
        <v>141</v>
      </c>
      <c r="B60" s="35" t="s">
        <v>198</v>
      </c>
      <c r="C60" s="36">
        <v>103</v>
      </c>
      <c r="D60" s="36">
        <v>77</v>
      </c>
    </row>
    <row r="61" spans="1:4" ht="15.75" thickBot="1">
      <c r="A61" s="35" t="s">
        <v>143</v>
      </c>
      <c r="B61" s="35" t="s">
        <v>144</v>
      </c>
      <c r="C61" s="36"/>
      <c r="D61" s="36">
        <v>19</v>
      </c>
    </row>
    <row r="62" spans="1:4" ht="15.75" thickBot="1">
      <c r="A62" s="35" t="s">
        <v>199</v>
      </c>
      <c r="B62" s="35" t="s">
        <v>146</v>
      </c>
      <c r="C62" s="36"/>
      <c r="D62" s="36"/>
    </row>
    <row r="63" spans="1:4" ht="23.25" customHeight="1" thickBot="1">
      <c r="A63" s="37"/>
      <c r="B63" s="37" t="s">
        <v>147</v>
      </c>
      <c r="C63" s="38">
        <f>C24+C37+C49</f>
        <v>1139</v>
      </c>
      <c r="D63" s="38">
        <f>D24+D37+D49</f>
        <v>896</v>
      </c>
    </row>
    <row r="66" ht="15">
      <c r="A66" s="40" t="s">
        <v>204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28.8515625" style="7" customWidth="1"/>
    <col min="2" max="2" width="86.57421875" style="7" customWidth="1"/>
    <col min="3" max="4" width="15.421875" style="7" customWidth="1"/>
    <col min="5" max="16384" width="9.140625" style="7" customWidth="1"/>
  </cols>
  <sheetData>
    <row r="1" spans="1:4" s="6" customFormat="1" ht="39.75" customHeight="1" thickBot="1">
      <c r="A1" s="52" t="s">
        <v>22</v>
      </c>
      <c r="B1" s="53"/>
      <c r="C1" s="53"/>
      <c r="D1" s="54"/>
    </row>
    <row r="2" spans="1:4" s="6" customFormat="1" ht="19.5" customHeight="1" thickBot="1">
      <c r="A2" s="55"/>
      <c r="B2" s="56"/>
      <c r="C2" s="56"/>
      <c r="D2" s="57"/>
    </row>
    <row r="3" spans="1:4" s="6" customFormat="1" ht="19.5" customHeight="1" thickBot="1">
      <c r="A3" s="58"/>
      <c r="B3" s="59"/>
      <c r="C3" s="59"/>
      <c r="D3" s="59"/>
    </row>
    <row r="4" spans="1:4" ht="19.5" customHeight="1" thickBot="1">
      <c r="A4" s="60" t="s">
        <v>23</v>
      </c>
      <c r="B4" s="60"/>
      <c r="C4" s="60"/>
      <c r="D4" s="60"/>
    </row>
    <row r="5" spans="1:4" ht="15.75" thickBot="1">
      <c r="A5" s="8" t="s">
        <v>24</v>
      </c>
      <c r="B5" s="8" t="s">
        <v>25</v>
      </c>
      <c r="C5" s="8" t="s">
        <v>24</v>
      </c>
      <c r="D5" s="8" t="s">
        <v>24</v>
      </c>
    </row>
    <row r="6" spans="1:4" ht="15.75" thickBot="1">
      <c r="A6" s="8" t="s">
        <v>24</v>
      </c>
      <c r="B6" s="8" t="s">
        <v>26</v>
      </c>
      <c r="C6" s="8" t="s">
        <v>27</v>
      </c>
      <c r="D6" s="8" t="s">
        <v>28</v>
      </c>
    </row>
    <row r="7" spans="1:4" ht="15">
      <c r="A7" s="9"/>
      <c r="B7" s="9" t="s">
        <v>29</v>
      </c>
      <c r="C7" s="10">
        <f>+C8+C13+C17+C20+C21+C22+C23</f>
        <v>3307</v>
      </c>
      <c r="D7" s="10">
        <f>+D8+D13+D17+D20+D21+D22+D23</f>
        <v>3339</v>
      </c>
    </row>
    <row r="8" spans="1:4" ht="15">
      <c r="A8" s="11"/>
      <c r="B8" s="11" t="s">
        <v>30</v>
      </c>
      <c r="C8" s="12">
        <f>+C9+C10+C11+C12</f>
        <v>0</v>
      </c>
      <c r="D8" s="12">
        <f>+D9+D10+D11+D12</f>
        <v>0</v>
      </c>
    </row>
    <row r="9" spans="1:4" ht="15">
      <c r="A9" s="11" t="s">
        <v>31</v>
      </c>
      <c r="B9" s="11" t="s">
        <v>32</v>
      </c>
      <c r="C9" s="13">
        <v>0</v>
      </c>
      <c r="D9" s="13">
        <v>0</v>
      </c>
    </row>
    <row r="10" spans="1:4" ht="15">
      <c r="A10" s="11" t="s">
        <v>33</v>
      </c>
      <c r="B10" s="11" t="s">
        <v>34</v>
      </c>
      <c r="C10" s="13">
        <v>0</v>
      </c>
      <c r="D10" s="13">
        <v>0</v>
      </c>
    </row>
    <row r="11" spans="1:4" ht="15">
      <c r="A11" s="11"/>
      <c r="B11" s="11" t="s">
        <v>35</v>
      </c>
      <c r="C11" s="13">
        <v>0</v>
      </c>
      <c r="D11" s="13">
        <v>0</v>
      </c>
    </row>
    <row r="12" spans="1:4" ht="35.25">
      <c r="A12" s="11" t="s">
        <v>36</v>
      </c>
      <c r="B12" s="11" t="s">
        <v>37</v>
      </c>
      <c r="C12" s="13">
        <v>0</v>
      </c>
      <c r="D12" s="13">
        <v>0</v>
      </c>
    </row>
    <row r="13" spans="1:4" ht="15">
      <c r="A13" s="11"/>
      <c r="B13" s="11" t="s">
        <v>38</v>
      </c>
      <c r="C13" s="12">
        <f>+C14+C15+C16</f>
        <v>1907</v>
      </c>
      <c r="D13" s="12">
        <f>+D14+D15+D16</f>
        <v>1913</v>
      </c>
    </row>
    <row r="14" spans="1:4" ht="15">
      <c r="A14" s="11" t="s">
        <v>39</v>
      </c>
      <c r="B14" s="11" t="s">
        <v>40</v>
      </c>
      <c r="C14" s="13">
        <v>1096</v>
      </c>
      <c r="D14" s="13">
        <v>1096</v>
      </c>
    </row>
    <row r="15" spans="1:4" ht="15">
      <c r="A15" s="11"/>
      <c r="B15" s="11" t="s">
        <v>35</v>
      </c>
      <c r="C15" s="13">
        <v>0</v>
      </c>
      <c r="D15" s="13">
        <v>0</v>
      </c>
    </row>
    <row r="16" spans="1:4" ht="69">
      <c r="A16" s="11" t="s">
        <v>41</v>
      </c>
      <c r="B16" s="11" t="s">
        <v>42</v>
      </c>
      <c r="C16" s="13">
        <v>811</v>
      </c>
      <c r="D16" s="13">
        <v>817</v>
      </c>
    </row>
    <row r="17" spans="1:4" ht="15">
      <c r="A17" s="11"/>
      <c r="B17" s="11" t="s">
        <v>43</v>
      </c>
      <c r="C17" s="12">
        <f>+C18+C19</f>
        <v>0</v>
      </c>
      <c r="D17" s="12">
        <f>+D18+D19</f>
        <v>0</v>
      </c>
    </row>
    <row r="18" spans="1:4" ht="15">
      <c r="A18" s="11" t="s">
        <v>44</v>
      </c>
      <c r="B18" s="11" t="s">
        <v>40</v>
      </c>
      <c r="C18" s="13">
        <v>0</v>
      </c>
      <c r="D18" s="13">
        <v>0</v>
      </c>
    </row>
    <row r="19" spans="1:4" ht="15">
      <c r="A19" s="11" t="s">
        <v>45</v>
      </c>
      <c r="B19" s="11" t="s">
        <v>46</v>
      </c>
      <c r="C19" s="13">
        <v>0</v>
      </c>
      <c r="D19" s="13">
        <v>0</v>
      </c>
    </row>
    <row r="20" spans="1:4" ht="46.5">
      <c r="A20" s="11" t="s">
        <v>47</v>
      </c>
      <c r="B20" s="11" t="s">
        <v>48</v>
      </c>
      <c r="C20" s="13">
        <v>0</v>
      </c>
      <c r="D20" s="13">
        <v>0</v>
      </c>
    </row>
    <row r="21" spans="1:4" ht="46.5">
      <c r="A21" s="11" t="s">
        <v>49</v>
      </c>
      <c r="B21" s="11" t="s">
        <v>50</v>
      </c>
      <c r="C21" s="13">
        <v>1400</v>
      </c>
      <c r="D21" s="13">
        <v>1426</v>
      </c>
    </row>
    <row r="22" spans="1:4" ht="15">
      <c r="A22" s="11"/>
      <c r="B22" s="11" t="s">
        <v>51</v>
      </c>
      <c r="C22" s="13">
        <v>0</v>
      </c>
      <c r="D22" s="13">
        <v>0</v>
      </c>
    </row>
    <row r="23" spans="1:4" ht="15">
      <c r="A23" s="11" t="s">
        <v>52</v>
      </c>
      <c r="B23" s="11" t="s">
        <v>53</v>
      </c>
      <c r="C23" s="13">
        <v>0</v>
      </c>
      <c r="D23" s="13">
        <v>0</v>
      </c>
    </row>
    <row r="24" spans="1:4" ht="15">
      <c r="A24" s="9"/>
      <c r="B24" s="9" t="s">
        <v>54</v>
      </c>
      <c r="C24" s="10">
        <f>+C25+C31+C34+C38+C39+C40+C41</f>
        <v>2126</v>
      </c>
      <c r="D24" s="10">
        <f>+D25+D31+D34+D38+D39+D40+D41</f>
        <v>1270.83</v>
      </c>
    </row>
    <row r="25" spans="1:4" ht="15">
      <c r="A25" s="11"/>
      <c r="B25" s="11" t="s">
        <v>55</v>
      </c>
      <c r="C25" s="12">
        <f>+C26+C27+C28+C29+C30</f>
        <v>0</v>
      </c>
      <c r="D25" s="12">
        <f>+D26+D27+D28+D29+D30</f>
        <v>0</v>
      </c>
    </row>
    <row r="26" spans="1:4" ht="15">
      <c r="A26" s="11"/>
      <c r="B26" s="11" t="s">
        <v>56</v>
      </c>
      <c r="C26" s="13">
        <v>0</v>
      </c>
      <c r="D26" s="13">
        <v>0</v>
      </c>
    </row>
    <row r="27" spans="1:4" ht="15">
      <c r="A27" s="11" t="s">
        <v>57</v>
      </c>
      <c r="B27" s="11" t="s">
        <v>40</v>
      </c>
      <c r="C27" s="13">
        <v>0</v>
      </c>
      <c r="D27" s="13">
        <v>0</v>
      </c>
    </row>
    <row r="28" spans="1:4" ht="15">
      <c r="A28" s="11" t="s">
        <v>57</v>
      </c>
      <c r="B28" s="11" t="s">
        <v>58</v>
      </c>
      <c r="C28" s="13">
        <v>0</v>
      </c>
      <c r="D28" s="13">
        <v>0</v>
      </c>
    </row>
    <row r="29" spans="1:4" ht="15">
      <c r="A29" s="11" t="s">
        <v>59</v>
      </c>
      <c r="B29" s="11" t="s">
        <v>60</v>
      </c>
      <c r="C29" s="13">
        <v>0</v>
      </c>
      <c r="D29" s="13">
        <v>0</v>
      </c>
    </row>
    <row r="30" spans="1:4" ht="15">
      <c r="A30" s="11" t="s">
        <v>61</v>
      </c>
      <c r="B30" s="11" t="s">
        <v>62</v>
      </c>
      <c r="C30" s="13">
        <v>0</v>
      </c>
      <c r="D30" s="13">
        <v>0</v>
      </c>
    </row>
    <row r="31" spans="1:4" ht="15">
      <c r="A31" s="11"/>
      <c r="B31" s="11" t="s">
        <v>63</v>
      </c>
      <c r="C31" s="12">
        <f>+C32+C33</f>
        <v>0</v>
      </c>
      <c r="D31" s="12">
        <f>+D32+D33</f>
        <v>0</v>
      </c>
    </row>
    <row r="32" spans="1:4" ht="24">
      <c r="A32" s="11" t="s">
        <v>64</v>
      </c>
      <c r="B32" s="11" t="s">
        <v>65</v>
      </c>
      <c r="C32" s="13">
        <v>0</v>
      </c>
      <c r="D32" s="13">
        <v>0</v>
      </c>
    </row>
    <row r="33" spans="1:4" ht="15">
      <c r="A33" s="11"/>
      <c r="B33" s="11" t="s">
        <v>35</v>
      </c>
      <c r="C33" s="13">
        <v>0</v>
      </c>
      <c r="D33" s="13">
        <v>0</v>
      </c>
    </row>
    <row r="34" spans="1:4" ht="15">
      <c r="A34" s="11"/>
      <c r="B34" s="11" t="s">
        <v>66</v>
      </c>
      <c r="C34" s="12">
        <f>+C35+C36+C37</f>
        <v>7</v>
      </c>
      <c r="D34" s="12">
        <f>+D35+D36+D37</f>
        <v>6</v>
      </c>
    </row>
    <row r="35" spans="1:4" ht="46.5">
      <c r="A35" s="11" t="s">
        <v>67</v>
      </c>
      <c r="B35" s="11" t="s">
        <v>68</v>
      </c>
      <c r="C35" s="13">
        <v>0</v>
      </c>
      <c r="D35" s="13">
        <v>0</v>
      </c>
    </row>
    <row r="36" spans="1:4" ht="15">
      <c r="A36" s="11"/>
      <c r="B36" s="11" t="s">
        <v>69</v>
      </c>
      <c r="C36" s="13">
        <v>0</v>
      </c>
      <c r="D36" s="13">
        <v>0</v>
      </c>
    </row>
    <row r="37" spans="1:4" ht="24">
      <c r="A37" s="11" t="s">
        <v>70</v>
      </c>
      <c r="B37" s="11" t="s">
        <v>71</v>
      </c>
      <c r="C37" s="13">
        <v>7</v>
      </c>
      <c r="D37" s="13">
        <v>6</v>
      </c>
    </row>
    <row r="38" spans="1:4" ht="69">
      <c r="A38" s="11" t="s">
        <v>72</v>
      </c>
      <c r="B38" s="11" t="s">
        <v>73</v>
      </c>
      <c r="C38" s="13">
        <v>0</v>
      </c>
      <c r="D38" s="13">
        <v>0</v>
      </c>
    </row>
    <row r="39" spans="1:4" ht="69">
      <c r="A39" s="11" t="s">
        <v>74</v>
      </c>
      <c r="B39" s="11" t="s">
        <v>75</v>
      </c>
      <c r="C39" s="13">
        <v>0</v>
      </c>
      <c r="D39" s="13">
        <v>0</v>
      </c>
    </row>
    <row r="40" spans="1:4" ht="15">
      <c r="A40" s="11" t="s">
        <v>76</v>
      </c>
      <c r="B40" s="11" t="s">
        <v>77</v>
      </c>
      <c r="C40" s="13">
        <v>9</v>
      </c>
      <c r="D40" s="13">
        <v>9</v>
      </c>
    </row>
    <row r="41" spans="1:4" ht="15">
      <c r="A41" s="11"/>
      <c r="B41" s="11" t="s">
        <v>78</v>
      </c>
      <c r="C41" s="13">
        <v>2110</v>
      </c>
      <c r="D41" s="13">
        <v>1255.83</v>
      </c>
    </row>
    <row r="42" spans="1:4" ht="15">
      <c r="A42" s="14"/>
      <c r="B42" s="15" t="s">
        <v>79</v>
      </c>
      <c r="C42" s="10">
        <f>+C7+C24</f>
        <v>5433</v>
      </c>
      <c r="D42" s="10">
        <f>+D7+D24</f>
        <v>4609.83</v>
      </c>
    </row>
    <row r="43" spans="1:4" ht="15">
      <c r="A43" s="9"/>
      <c r="B43" s="9" t="s">
        <v>80</v>
      </c>
      <c r="C43" s="10">
        <f>+C44+C54+C55</f>
        <v>2832</v>
      </c>
      <c r="D43" s="10">
        <f>+D44+D54+D55</f>
        <v>2734.83</v>
      </c>
    </row>
    <row r="44" spans="1:4" ht="15">
      <c r="A44" s="11"/>
      <c r="B44" s="11" t="s">
        <v>81</v>
      </c>
      <c r="C44" s="12">
        <f>+C45+C46+C47+C48+C49+C50+C51+C52+C53</f>
        <v>2718</v>
      </c>
      <c r="D44" s="12">
        <f>+D45+D46+D47+D48+D49+D50+D51+D52+D53</f>
        <v>2596.83</v>
      </c>
    </row>
    <row r="45" spans="1:4" ht="24">
      <c r="A45" s="11" t="s">
        <v>82</v>
      </c>
      <c r="B45" s="11" t="s">
        <v>83</v>
      </c>
      <c r="C45" s="13">
        <v>12277</v>
      </c>
      <c r="D45" s="13">
        <v>16813</v>
      </c>
    </row>
    <row r="46" spans="1:4" ht="15">
      <c r="A46" s="11"/>
      <c r="B46" s="11" t="s">
        <v>84</v>
      </c>
      <c r="C46" s="13">
        <v>0</v>
      </c>
      <c r="D46" s="13">
        <v>0</v>
      </c>
    </row>
    <row r="47" spans="1:4" ht="24">
      <c r="A47" s="11" t="s">
        <v>85</v>
      </c>
      <c r="B47" s="11" t="s">
        <v>86</v>
      </c>
      <c r="C47" s="13">
        <v>0</v>
      </c>
      <c r="D47" s="13">
        <v>0</v>
      </c>
    </row>
    <row r="48" spans="1:4" ht="15">
      <c r="A48" s="11" t="s">
        <v>87</v>
      </c>
      <c r="B48" s="11" t="s">
        <v>88</v>
      </c>
      <c r="C48" s="13">
        <v>0</v>
      </c>
      <c r="D48" s="13">
        <v>0</v>
      </c>
    </row>
    <row r="49" spans="1:4" ht="15">
      <c r="A49" s="11" t="s">
        <v>89</v>
      </c>
      <c r="B49" s="11" t="s">
        <v>90</v>
      </c>
      <c r="C49" s="13">
        <v>-7888</v>
      </c>
      <c r="D49" s="13">
        <v>-6328</v>
      </c>
    </row>
    <row r="50" spans="1:4" ht="15">
      <c r="A50" s="11"/>
      <c r="B50" s="11" t="s">
        <v>91</v>
      </c>
      <c r="C50" s="13">
        <v>0</v>
      </c>
      <c r="D50" s="13">
        <v>0</v>
      </c>
    </row>
    <row r="51" spans="1:4" ht="15">
      <c r="A51" s="11"/>
      <c r="B51" s="11" t="s">
        <v>92</v>
      </c>
      <c r="C51" s="13">
        <v>-1671</v>
      </c>
      <c r="D51" s="13">
        <v>-7888.17</v>
      </c>
    </row>
    <row r="52" spans="1:4" ht="15">
      <c r="A52" s="11" t="s">
        <v>93</v>
      </c>
      <c r="B52" s="11" t="s">
        <v>94</v>
      </c>
      <c r="C52" s="13">
        <v>0</v>
      </c>
      <c r="D52" s="13">
        <v>0</v>
      </c>
    </row>
    <row r="53" spans="1:4" ht="15">
      <c r="A53" s="11"/>
      <c r="B53" s="11" t="s">
        <v>95</v>
      </c>
      <c r="C53" s="13">
        <v>0</v>
      </c>
      <c r="D53" s="13">
        <v>0</v>
      </c>
    </row>
    <row r="54" spans="1:4" ht="15">
      <c r="A54" s="11" t="s">
        <v>96</v>
      </c>
      <c r="B54" s="11" t="s">
        <v>97</v>
      </c>
      <c r="C54" s="13">
        <v>0</v>
      </c>
      <c r="D54" s="13">
        <v>0</v>
      </c>
    </row>
    <row r="55" spans="1:4" ht="15">
      <c r="A55" s="11" t="s">
        <v>98</v>
      </c>
      <c r="B55" s="11" t="s">
        <v>99</v>
      </c>
      <c r="C55" s="13">
        <v>114</v>
      </c>
      <c r="D55" s="13">
        <v>138</v>
      </c>
    </row>
    <row r="56" spans="1:4" ht="15">
      <c r="A56" s="9"/>
      <c r="B56" s="9" t="s">
        <v>100</v>
      </c>
      <c r="C56" s="10">
        <f>+C57+C61+C66+C67+C68+C69+C70</f>
        <v>0</v>
      </c>
      <c r="D56" s="10">
        <f>+D57+D61+D66+D67+D68+D69+D70</f>
        <v>0</v>
      </c>
    </row>
    <row r="57" spans="1:4" ht="15">
      <c r="A57" s="11"/>
      <c r="B57" s="11" t="s">
        <v>101</v>
      </c>
      <c r="C57" s="12">
        <f>+C58+C59+C60</f>
        <v>0</v>
      </c>
      <c r="D57" s="12">
        <f>+D58+D59+D60</f>
        <v>0</v>
      </c>
    </row>
    <row r="58" spans="1:4" ht="15">
      <c r="A58" s="11"/>
      <c r="B58" s="11" t="s">
        <v>102</v>
      </c>
      <c r="C58" s="13">
        <v>0</v>
      </c>
      <c r="D58" s="13">
        <v>0</v>
      </c>
    </row>
    <row r="59" spans="1:4" ht="15">
      <c r="A59" s="11"/>
      <c r="B59" s="11" t="s">
        <v>103</v>
      </c>
      <c r="C59" s="13">
        <v>0</v>
      </c>
      <c r="D59" s="13">
        <v>0</v>
      </c>
    </row>
    <row r="60" spans="1:4" ht="15">
      <c r="A60" s="11" t="s">
        <v>104</v>
      </c>
      <c r="B60" s="11" t="s">
        <v>105</v>
      </c>
      <c r="C60" s="13">
        <v>0</v>
      </c>
      <c r="D60" s="13">
        <v>0</v>
      </c>
    </row>
    <row r="61" spans="1:4" ht="15">
      <c r="A61" s="11"/>
      <c r="B61" s="11" t="s">
        <v>106</v>
      </c>
      <c r="C61" s="12">
        <f>+C62+C63+C64+C65</f>
        <v>0</v>
      </c>
      <c r="D61" s="12">
        <f>+D62+D63+D64+D65</f>
        <v>0</v>
      </c>
    </row>
    <row r="62" spans="1:4" ht="15">
      <c r="A62" s="11" t="s">
        <v>107</v>
      </c>
      <c r="B62" s="11" t="s">
        <v>108</v>
      </c>
      <c r="C62" s="13">
        <v>0</v>
      </c>
      <c r="D62" s="13">
        <v>0</v>
      </c>
    </row>
    <row r="63" spans="1:4" ht="15">
      <c r="A63" s="11" t="s">
        <v>109</v>
      </c>
      <c r="B63" s="11" t="s">
        <v>110</v>
      </c>
      <c r="C63" s="13">
        <v>0</v>
      </c>
      <c r="D63" s="13">
        <v>0</v>
      </c>
    </row>
    <row r="64" spans="1:4" ht="15">
      <c r="A64" s="11" t="s">
        <v>111</v>
      </c>
      <c r="B64" s="11" t="s">
        <v>112</v>
      </c>
      <c r="C64" s="13">
        <v>0</v>
      </c>
      <c r="D64" s="13">
        <v>0</v>
      </c>
    </row>
    <row r="65" spans="1:4" ht="24">
      <c r="A65" s="11" t="s">
        <v>113</v>
      </c>
      <c r="B65" s="11" t="s">
        <v>114</v>
      </c>
      <c r="C65" s="13">
        <v>0</v>
      </c>
      <c r="D65" s="13">
        <v>0</v>
      </c>
    </row>
    <row r="66" spans="1:4" ht="24">
      <c r="A66" s="11" t="s">
        <v>115</v>
      </c>
      <c r="B66" s="11" t="s">
        <v>116</v>
      </c>
      <c r="C66" s="13">
        <v>0</v>
      </c>
      <c r="D66" s="13">
        <v>0</v>
      </c>
    </row>
    <row r="67" spans="1:4" ht="15">
      <c r="A67" s="11" t="s">
        <v>117</v>
      </c>
      <c r="B67" s="11" t="s">
        <v>118</v>
      </c>
      <c r="C67" s="13">
        <v>0</v>
      </c>
      <c r="D67" s="13">
        <v>0</v>
      </c>
    </row>
    <row r="68" spans="1:4" ht="15">
      <c r="A68" s="11" t="s">
        <v>119</v>
      </c>
      <c r="B68" s="11" t="s">
        <v>120</v>
      </c>
      <c r="C68" s="13">
        <v>0</v>
      </c>
      <c r="D68" s="13">
        <v>0</v>
      </c>
    </row>
    <row r="69" spans="1:4" ht="15">
      <c r="A69" s="11" t="s">
        <v>121</v>
      </c>
      <c r="B69" s="11" t="s">
        <v>122</v>
      </c>
      <c r="C69" s="13">
        <v>0</v>
      </c>
      <c r="D69" s="13">
        <v>0</v>
      </c>
    </row>
    <row r="70" spans="1:4" ht="15">
      <c r="A70" s="11" t="s">
        <v>123</v>
      </c>
      <c r="B70" s="11" t="s">
        <v>124</v>
      </c>
      <c r="C70" s="13">
        <v>0</v>
      </c>
      <c r="D70" s="13">
        <v>0</v>
      </c>
    </row>
    <row r="71" spans="1:4" ht="15">
      <c r="A71" s="9"/>
      <c r="B71" s="9" t="s">
        <v>125</v>
      </c>
      <c r="C71" s="10">
        <f>+C72+C73+C77+C82+C83+C86+C87</f>
        <v>2601</v>
      </c>
      <c r="D71" s="10">
        <f>+D72+D73+D77+D82+D83+D86+D87</f>
        <v>1875</v>
      </c>
    </row>
    <row r="72" spans="1:4" ht="15">
      <c r="A72" s="11" t="s">
        <v>126</v>
      </c>
      <c r="B72" s="11" t="s">
        <v>127</v>
      </c>
      <c r="C72" s="13">
        <v>0</v>
      </c>
      <c r="D72" s="13">
        <v>0</v>
      </c>
    </row>
    <row r="73" spans="1:4" ht="15">
      <c r="A73" s="11"/>
      <c r="B73" s="11" t="s">
        <v>128</v>
      </c>
      <c r="C73" s="12">
        <f>+C74+C75+C76</f>
        <v>0</v>
      </c>
      <c r="D73" s="12">
        <f>+D74+D75+D76</f>
        <v>0</v>
      </c>
    </row>
    <row r="74" spans="1:4" ht="15">
      <c r="A74" s="11"/>
      <c r="B74" s="11" t="s">
        <v>102</v>
      </c>
      <c r="C74" s="13">
        <v>0</v>
      </c>
      <c r="D74" s="13">
        <v>0</v>
      </c>
    </row>
    <row r="75" spans="1:4" ht="15">
      <c r="A75" s="11"/>
      <c r="B75" s="11" t="s">
        <v>103</v>
      </c>
      <c r="C75" s="13">
        <v>0</v>
      </c>
      <c r="D75" s="13">
        <v>0</v>
      </c>
    </row>
    <row r="76" spans="1:4" ht="24">
      <c r="A76" s="11" t="s">
        <v>129</v>
      </c>
      <c r="B76" s="11" t="s">
        <v>105</v>
      </c>
      <c r="C76" s="13">
        <v>0</v>
      </c>
      <c r="D76" s="13">
        <v>0</v>
      </c>
    </row>
    <row r="77" spans="1:4" ht="15">
      <c r="A77" s="11"/>
      <c r="B77" s="11" t="s">
        <v>130</v>
      </c>
      <c r="C77" s="12">
        <f>+C78+C79+C80+C81</f>
        <v>0</v>
      </c>
      <c r="D77" s="12">
        <f>+D78+D79+D80+D81</f>
        <v>0</v>
      </c>
    </row>
    <row r="78" spans="1:4" ht="15">
      <c r="A78" s="11" t="s">
        <v>131</v>
      </c>
      <c r="B78" s="11" t="s">
        <v>108</v>
      </c>
      <c r="C78" s="13">
        <v>0</v>
      </c>
      <c r="D78" s="13">
        <v>0</v>
      </c>
    </row>
    <row r="79" spans="1:4" ht="15">
      <c r="A79" s="11" t="s">
        <v>132</v>
      </c>
      <c r="B79" s="11" t="s">
        <v>110</v>
      </c>
      <c r="C79" s="13">
        <v>0</v>
      </c>
      <c r="D79" s="13">
        <v>0</v>
      </c>
    </row>
    <row r="80" spans="1:4" ht="15">
      <c r="A80" s="11" t="s">
        <v>133</v>
      </c>
      <c r="B80" s="11" t="s">
        <v>112</v>
      </c>
      <c r="C80" s="13">
        <v>0</v>
      </c>
      <c r="D80" s="13">
        <v>0</v>
      </c>
    </row>
    <row r="81" spans="1:4" ht="69">
      <c r="A81" s="11" t="s">
        <v>134</v>
      </c>
      <c r="B81" s="11" t="s">
        <v>135</v>
      </c>
      <c r="C81" s="13">
        <v>0</v>
      </c>
      <c r="D81" s="13">
        <v>0</v>
      </c>
    </row>
    <row r="82" spans="1:4" ht="35.25">
      <c r="A82" s="11" t="s">
        <v>136</v>
      </c>
      <c r="B82" s="11" t="s">
        <v>137</v>
      </c>
      <c r="C82" s="13">
        <v>0</v>
      </c>
      <c r="D82" s="13">
        <v>0</v>
      </c>
    </row>
    <row r="83" spans="1:4" ht="15">
      <c r="A83" s="11"/>
      <c r="B83" s="11" t="s">
        <v>138</v>
      </c>
      <c r="C83" s="12">
        <f>+C84+C85</f>
        <v>2601</v>
      </c>
      <c r="D83" s="12">
        <f>+D84+D85</f>
        <v>1875</v>
      </c>
    </row>
    <row r="84" spans="1:4" ht="24">
      <c r="A84" s="11" t="s">
        <v>139</v>
      </c>
      <c r="B84" s="11" t="s">
        <v>140</v>
      </c>
      <c r="C84" s="13">
        <v>79</v>
      </c>
      <c r="D84" s="13">
        <v>67</v>
      </c>
    </row>
    <row r="85" spans="1:4" ht="24">
      <c r="A85" s="11" t="s">
        <v>141</v>
      </c>
      <c r="B85" s="11" t="s">
        <v>142</v>
      </c>
      <c r="C85" s="13">
        <v>2522</v>
      </c>
      <c r="D85" s="13">
        <v>1808</v>
      </c>
    </row>
    <row r="86" spans="1:4" ht="15">
      <c r="A86" s="11" t="s">
        <v>143</v>
      </c>
      <c r="B86" s="11" t="s">
        <v>144</v>
      </c>
      <c r="C86" s="13">
        <v>0</v>
      </c>
      <c r="D86" s="13">
        <v>0</v>
      </c>
    </row>
    <row r="87" spans="1:4" ht="15">
      <c r="A87" s="11" t="s">
        <v>145</v>
      </c>
      <c r="B87" s="11" t="s">
        <v>146</v>
      </c>
      <c r="C87" s="13">
        <v>0</v>
      </c>
      <c r="D87" s="13">
        <v>0</v>
      </c>
    </row>
    <row r="88" spans="1:4" ht="15">
      <c r="A88" s="14"/>
      <c r="B88" s="15" t="s">
        <v>147</v>
      </c>
      <c r="C88" s="10">
        <f>+C43+C56+C71</f>
        <v>5433</v>
      </c>
      <c r="D88" s="10">
        <f>+D43+D56+D71</f>
        <v>4609.83</v>
      </c>
    </row>
    <row r="89" spans="1:4" ht="15">
      <c r="A89" s="16"/>
      <c r="B89" s="16"/>
      <c r="C89" s="17"/>
      <c r="D89" s="17"/>
    </row>
    <row r="90" ht="15">
      <c r="A90" s="18" t="s">
        <v>148</v>
      </c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65" t="s">
        <v>23</v>
      </c>
      <c r="B1" s="65"/>
      <c r="C1" s="65"/>
      <c r="D1" s="65"/>
    </row>
    <row r="2" spans="1:4" ht="26.25" thickBot="1">
      <c r="A2" s="29" t="s">
        <v>150</v>
      </c>
      <c r="B2" s="30" t="s">
        <v>151</v>
      </c>
      <c r="C2" s="29" t="s">
        <v>214</v>
      </c>
      <c r="D2" s="29" t="s">
        <v>214</v>
      </c>
    </row>
    <row r="3" spans="1:4" ht="15.75" thickBot="1">
      <c r="A3" s="29" t="s">
        <v>150</v>
      </c>
      <c r="B3" s="29" t="s">
        <v>152</v>
      </c>
      <c r="C3" s="29" t="s">
        <v>27</v>
      </c>
      <c r="D3" s="29" t="s">
        <v>28</v>
      </c>
    </row>
    <row r="4" spans="1:4" ht="18.75" customHeight="1" thickBot="1">
      <c r="A4" s="33" t="s">
        <v>150</v>
      </c>
      <c r="B4" s="33" t="s">
        <v>153</v>
      </c>
      <c r="C4" s="34">
        <f>SUM(C5:C11)</f>
        <v>15755</v>
      </c>
      <c r="D4" s="34">
        <f>SUM(D5:D11)</f>
        <v>16251</v>
      </c>
    </row>
    <row r="5" spans="1:4" ht="34.5" thickBot="1">
      <c r="A5" s="35" t="s">
        <v>200</v>
      </c>
      <c r="B5" s="35" t="s">
        <v>30</v>
      </c>
      <c r="C5" s="36">
        <v>4596</v>
      </c>
      <c r="D5" s="36">
        <v>4705</v>
      </c>
    </row>
    <row r="6" spans="1:4" ht="45.75" thickBot="1">
      <c r="A6" s="35" t="s">
        <v>201</v>
      </c>
      <c r="B6" s="35" t="s">
        <v>38</v>
      </c>
      <c r="C6" s="36">
        <v>10942</v>
      </c>
      <c r="D6" s="36">
        <v>11320</v>
      </c>
    </row>
    <row r="7" spans="1:4" ht="15.75" thickBot="1">
      <c r="A7" s="35" t="s">
        <v>202</v>
      </c>
      <c r="B7" s="35" t="s">
        <v>43</v>
      </c>
      <c r="C7" s="36"/>
      <c r="D7" s="36"/>
    </row>
    <row r="8" spans="1:4" ht="29.25" customHeight="1" thickBot="1">
      <c r="A8" s="35" t="s">
        <v>47</v>
      </c>
      <c r="B8" s="35" t="s">
        <v>48</v>
      </c>
      <c r="C8" s="36">
        <v>4</v>
      </c>
      <c r="D8" s="36">
        <v>4</v>
      </c>
    </row>
    <row r="9" spans="1:4" ht="35.25" customHeight="1" thickBot="1">
      <c r="A9" s="35" t="s">
        <v>49</v>
      </c>
      <c r="B9" s="35" t="s">
        <v>50</v>
      </c>
      <c r="C9" s="36"/>
      <c r="D9" s="36"/>
    </row>
    <row r="10" spans="1:4" ht="15.75" thickBot="1">
      <c r="A10" s="35"/>
      <c r="B10" s="35" t="s">
        <v>51</v>
      </c>
      <c r="C10" s="36">
        <v>213</v>
      </c>
      <c r="D10" s="36">
        <v>222</v>
      </c>
    </row>
    <row r="11" spans="1:4" ht="15.75" thickBot="1">
      <c r="A11" s="35" t="s">
        <v>161</v>
      </c>
      <c r="B11" s="35" t="s">
        <v>53</v>
      </c>
      <c r="C11" s="36"/>
      <c r="D11" s="36"/>
    </row>
    <row r="12" spans="1:4" ht="15.75" thickBot="1">
      <c r="A12" s="33" t="s">
        <v>150</v>
      </c>
      <c r="B12" s="33" t="s">
        <v>162</v>
      </c>
      <c r="C12" s="34">
        <f>SUM(C13:C15,C19:C22)</f>
        <v>13859</v>
      </c>
      <c r="D12" s="34">
        <f>SUM(D13:D15,D19:D22)</f>
        <v>12939</v>
      </c>
    </row>
    <row r="13" spans="1:4" ht="23.25" thickBot="1">
      <c r="A13" s="35" t="s">
        <v>203</v>
      </c>
      <c r="B13" s="35" t="s">
        <v>55</v>
      </c>
      <c r="C13" s="36"/>
      <c r="D13" s="36"/>
    </row>
    <row r="14" spans="1:4" ht="15.75" thickBot="1">
      <c r="A14" s="35" t="s">
        <v>64</v>
      </c>
      <c r="B14" s="35" t="s">
        <v>63</v>
      </c>
      <c r="C14" s="36">
        <v>502</v>
      </c>
      <c r="D14" s="36">
        <v>504</v>
      </c>
    </row>
    <row r="15" spans="1:4" ht="15.75" thickBot="1">
      <c r="A15" s="35"/>
      <c r="B15" s="35" t="s">
        <v>66</v>
      </c>
      <c r="C15" s="36">
        <f>SUM(C16:C18)</f>
        <v>6377</v>
      </c>
      <c r="D15" s="36">
        <f>SUM(D16:D18)</f>
        <v>6264</v>
      </c>
    </row>
    <row r="16" spans="1:4" ht="24" customHeight="1" thickBot="1">
      <c r="A16" s="35" t="s">
        <v>169</v>
      </c>
      <c r="B16" s="35" t="s">
        <v>170</v>
      </c>
      <c r="C16" s="36">
        <v>6369</v>
      </c>
      <c r="D16" s="36">
        <v>6256</v>
      </c>
    </row>
    <row r="17" spans="1:4" ht="15.75" thickBot="1">
      <c r="A17" s="35"/>
      <c r="B17" s="35" t="s">
        <v>171</v>
      </c>
      <c r="C17" s="36"/>
      <c r="D17" s="36"/>
    </row>
    <row r="18" spans="1:4" ht="15.75" thickBot="1">
      <c r="A18" s="35" t="s">
        <v>70</v>
      </c>
      <c r="B18" s="35" t="s">
        <v>172</v>
      </c>
      <c r="C18" s="36">
        <v>8</v>
      </c>
      <c r="D18" s="36">
        <v>8</v>
      </c>
    </row>
    <row r="19" spans="1:4" ht="46.5" customHeight="1" thickBot="1">
      <c r="A19" s="35" t="s">
        <v>72</v>
      </c>
      <c r="B19" s="35" t="s">
        <v>73</v>
      </c>
      <c r="C19" s="36"/>
      <c r="D19" s="36"/>
    </row>
    <row r="20" spans="1:4" ht="52.5" customHeight="1" thickBot="1">
      <c r="A20" s="35" t="s">
        <v>74</v>
      </c>
      <c r="B20" s="35" t="s">
        <v>75</v>
      </c>
      <c r="C20" s="36">
        <v>29</v>
      </c>
      <c r="D20" s="36">
        <v>29</v>
      </c>
    </row>
    <row r="21" spans="1:4" ht="15.75" thickBot="1">
      <c r="A21" s="35" t="s">
        <v>76</v>
      </c>
      <c r="B21" s="35" t="s">
        <v>77</v>
      </c>
      <c r="C21" s="36"/>
      <c r="D21" s="36"/>
    </row>
    <row r="22" spans="1:4" ht="15.75" thickBot="1">
      <c r="A22" s="35"/>
      <c r="B22" s="35" t="s">
        <v>78</v>
      </c>
      <c r="C22" s="36">
        <v>6951</v>
      </c>
      <c r="D22" s="36">
        <v>6142</v>
      </c>
    </row>
    <row r="23" spans="1:4" ht="25.5" customHeight="1" thickBot="1">
      <c r="A23" s="37"/>
      <c r="B23" s="37" t="s">
        <v>79</v>
      </c>
      <c r="C23" s="38">
        <f>C4+C12</f>
        <v>29614</v>
      </c>
      <c r="D23" s="38">
        <f>D4+D12</f>
        <v>29190</v>
      </c>
    </row>
    <row r="24" spans="1:4" ht="15.75" thickBot="1">
      <c r="A24" s="33" t="s">
        <v>150</v>
      </c>
      <c r="B24" s="33" t="s">
        <v>173</v>
      </c>
      <c r="C24" s="34">
        <f>C25+C35+C36</f>
        <v>27897</v>
      </c>
      <c r="D24" s="34">
        <f>D25+D35+D36</f>
        <v>27799</v>
      </c>
    </row>
    <row r="25" spans="1:4" ht="15.75" thickBot="1">
      <c r="A25" s="35"/>
      <c r="B25" s="35" t="s">
        <v>81</v>
      </c>
      <c r="C25" s="36">
        <f>SUM(C26:C34)</f>
        <v>27622</v>
      </c>
      <c r="D25" s="36">
        <f>SUM(D26:D34)</f>
        <v>27518</v>
      </c>
    </row>
    <row r="26" spans="1:4" ht="15.75" thickBot="1">
      <c r="A26" s="35" t="s">
        <v>174</v>
      </c>
      <c r="B26" s="35" t="s">
        <v>175</v>
      </c>
      <c r="C26" s="36">
        <v>4753</v>
      </c>
      <c r="D26" s="36">
        <v>4753</v>
      </c>
    </row>
    <row r="27" spans="1:4" ht="15.75" thickBot="1">
      <c r="A27" s="35"/>
      <c r="B27" s="35" t="s">
        <v>176</v>
      </c>
      <c r="C27" s="36"/>
      <c r="D27" s="36"/>
    </row>
    <row r="28" spans="1:4" ht="15.75" thickBot="1">
      <c r="A28" s="35" t="s">
        <v>177</v>
      </c>
      <c r="B28" s="35" t="s">
        <v>178</v>
      </c>
      <c r="C28" s="36">
        <v>22430</v>
      </c>
      <c r="D28" s="36">
        <v>22430</v>
      </c>
    </row>
    <row r="29" spans="1:4" ht="15.75" thickBot="1">
      <c r="A29" s="35" t="s">
        <v>87</v>
      </c>
      <c r="B29" s="35" t="s">
        <v>179</v>
      </c>
      <c r="C29" s="36"/>
      <c r="D29" s="36"/>
    </row>
    <row r="30" spans="1:4" ht="15.75" thickBot="1">
      <c r="A30" s="35" t="s">
        <v>89</v>
      </c>
      <c r="B30" s="35" t="s">
        <v>180</v>
      </c>
      <c r="C30" s="36">
        <v>335</v>
      </c>
      <c r="D30" s="36">
        <v>0</v>
      </c>
    </row>
    <row r="31" spans="1:4" ht="15.75" thickBot="1">
      <c r="A31" s="35"/>
      <c r="B31" s="35" t="s">
        <v>181</v>
      </c>
      <c r="C31" s="36"/>
      <c r="D31" s="36"/>
    </row>
    <row r="32" spans="1:4" ht="15.75" thickBot="1">
      <c r="A32" s="35"/>
      <c r="B32" s="35" t="s">
        <v>182</v>
      </c>
      <c r="C32" s="36">
        <v>104</v>
      </c>
      <c r="D32" s="36">
        <v>335</v>
      </c>
    </row>
    <row r="33" spans="1:4" ht="15.75" thickBot="1">
      <c r="A33" s="35" t="s">
        <v>93</v>
      </c>
      <c r="B33" s="35" t="s">
        <v>183</v>
      </c>
      <c r="C33" s="36"/>
      <c r="D33" s="36"/>
    </row>
    <row r="34" spans="1:4" ht="15.75" thickBot="1">
      <c r="A34" s="35"/>
      <c r="B34" s="35" t="s">
        <v>184</v>
      </c>
      <c r="C34" s="36"/>
      <c r="D34" s="36"/>
    </row>
    <row r="35" spans="1:4" ht="15.75" thickBot="1">
      <c r="A35" s="35" t="s">
        <v>96</v>
      </c>
      <c r="B35" s="35" t="s">
        <v>97</v>
      </c>
      <c r="C35" s="36"/>
      <c r="D35" s="36"/>
    </row>
    <row r="36" spans="1:4" ht="15.75" thickBot="1">
      <c r="A36" s="35" t="s">
        <v>98</v>
      </c>
      <c r="B36" s="35" t="s">
        <v>99</v>
      </c>
      <c r="C36" s="36">
        <v>275</v>
      </c>
      <c r="D36" s="36">
        <v>281</v>
      </c>
    </row>
    <row r="37" spans="1:4" ht="15.75" thickBot="1">
      <c r="A37" s="33" t="s">
        <v>150</v>
      </c>
      <c r="B37" s="33" t="s">
        <v>185</v>
      </c>
      <c r="C37" s="34">
        <f>SUM(C38:C39,C44:C48)</f>
        <v>447</v>
      </c>
      <c r="D37" s="34">
        <f>SUM(D38:D39,D44:D48)</f>
        <v>447</v>
      </c>
    </row>
    <row r="38" spans="1:4" ht="15.75" thickBot="1">
      <c r="A38" s="35" t="s">
        <v>104</v>
      </c>
      <c r="B38" s="35" t="s">
        <v>101</v>
      </c>
      <c r="C38" s="36">
        <v>353</v>
      </c>
      <c r="D38" s="36">
        <v>350</v>
      </c>
    </row>
    <row r="39" spans="1:4" ht="15.75" thickBot="1">
      <c r="A39" s="35"/>
      <c r="B39" s="35" t="s">
        <v>106</v>
      </c>
      <c r="C39" s="36">
        <f>SUM(C40:C43)</f>
        <v>3</v>
      </c>
      <c r="D39" s="36">
        <f>SUM(D40:D43)</f>
        <v>3</v>
      </c>
    </row>
    <row r="40" spans="1:4" ht="15.75" thickBot="1">
      <c r="A40" s="35" t="s">
        <v>107</v>
      </c>
      <c r="B40" s="35" t="s">
        <v>189</v>
      </c>
      <c r="C40" s="36"/>
      <c r="D40" s="36"/>
    </row>
    <row r="41" spans="1:4" ht="15.75" thickBot="1">
      <c r="A41" s="35" t="s">
        <v>109</v>
      </c>
      <c r="B41" s="35" t="s">
        <v>190</v>
      </c>
      <c r="C41" s="36"/>
      <c r="D41" s="36"/>
    </row>
    <row r="42" spans="1:4" ht="15.75" thickBot="1">
      <c r="A42" s="35" t="s">
        <v>111</v>
      </c>
      <c r="B42" s="35" t="s">
        <v>191</v>
      </c>
      <c r="C42" s="36"/>
      <c r="D42" s="36"/>
    </row>
    <row r="43" spans="1:4" ht="18" customHeight="1" thickBot="1">
      <c r="A43" s="35" t="s">
        <v>113</v>
      </c>
      <c r="B43" s="35" t="s">
        <v>192</v>
      </c>
      <c r="C43" s="36">
        <v>3</v>
      </c>
      <c r="D43" s="36">
        <v>3</v>
      </c>
    </row>
    <row r="44" spans="1:4" ht="15.75" thickBot="1">
      <c r="A44" s="35" t="s">
        <v>115</v>
      </c>
      <c r="B44" s="35" t="s">
        <v>116</v>
      </c>
      <c r="C44" s="36"/>
      <c r="D44" s="36"/>
    </row>
    <row r="45" spans="1:4" ht="15.75" thickBot="1">
      <c r="A45" s="35" t="s">
        <v>117</v>
      </c>
      <c r="B45" s="35" t="s">
        <v>118</v>
      </c>
      <c r="C45" s="36">
        <v>91</v>
      </c>
      <c r="D45" s="36">
        <v>94</v>
      </c>
    </row>
    <row r="46" spans="1:4" ht="15.75" thickBot="1">
      <c r="A46" s="35" t="s">
        <v>119</v>
      </c>
      <c r="B46" s="35" t="s">
        <v>120</v>
      </c>
      <c r="C46" s="36"/>
      <c r="D46" s="36"/>
    </row>
    <row r="47" spans="1:4" ht="15.75" thickBot="1">
      <c r="A47" s="35" t="s">
        <v>193</v>
      </c>
      <c r="B47" s="35" t="s">
        <v>122</v>
      </c>
      <c r="C47" s="36"/>
      <c r="D47" s="36"/>
    </row>
    <row r="48" spans="1:4" ht="15.75" thickBot="1">
      <c r="A48" s="35" t="s">
        <v>194</v>
      </c>
      <c r="B48" s="35" t="s">
        <v>124</v>
      </c>
      <c r="C48" s="36"/>
      <c r="D48" s="36"/>
    </row>
    <row r="49" spans="1:4" ht="15.75" thickBot="1">
      <c r="A49" s="33" t="s">
        <v>150</v>
      </c>
      <c r="B49" s="33" t="s">
        <v>195</v>
      </c>
      <c r="C49" s="34">
        <f>SUM(C50:C52,C57:C58,C61:C62)</f>
        <v>1270</v>
      </c>
      <c r="D49" s="34">
        <f>SUM(D50:D52,D57:D58,D61:D62)</f>
        <v>944</v>
      </c>
    </row>
    <row r="50" spans="1:4" ht="15.75" thickBot="1">
      <c r="A50" s="35" t="s">
        <v>126</v>
      </c>
      <c r="B50" s="35" t="s">
        <v>127</v>
      </c>
      <c r="C50" s="36"/>
      <c r="D50" s="36"/>
    </row>
    <row r="51" spans="1:4" ht="15.75" thickBot="1">
      <c r="A51" s="35" t="s">
        <v>129</v>
      </c>
      <c r="B51" s="35" t="s">
        <v>128</v>
      </c>
      <c r="C51" s="36">
        <v>41</v>
      </c>
      <c r="D51" s="36">
        <v>41</v>
      </c>
    </row>
    <row r="52" spans="1:4" ht="15.75" thickBot="1">
      <c r="A52" s="35"/>
      <c r="B52" s="35" t="s">
        <v>130</v>
      </c>
      <c r="C52" s="36">
        <f>SUM(C53:C56)</f>
        <v>0</v>
      </c>
      <c r="D52" s="36">
        <f>SUM(D53:D56)</f>
        <v>0</v>
      </c>
    </row>
    <row r="53" spans="1:4" ht="15.75" thickBot="1">
      <c r="A53" s="35" t="s">
        <v>131</v>
      </c>
      <c r="B53" s="35" t="s">
        <v>189</v>
      </c>
      <c r="C53" s="36"/>
      <c r="D53" s="36"/>
    </row>
    <row r="54" spans="1:4" ht="15.75" thickBot="1">
      <c r="A54" s="35" t="s">
        <v>132</v>
      </c>
      <c r="B54" s="35" t="s">
        <v>190</v>
      </c>
      <c r="C54" s="36"/>
      <c r="D54" s="36"/>
    </row>
    <row r="55" spans="1:4" ht="15.75" thickBot="1">
      <c r="A55" s="35" t="s">
        <v>133</v>
      </c>
      <c r="B55" s="35" t="s">
        <v>191</v>
      </c>
      <c r="C55" s="36"/>
      <c r="D55" s="36"/>
    </row>
    <row r="56" spans="1:4" ht="42" customHeight="1" thickBot="1">
      <c r="A56" s="35" t="s">
        <v>134</v>
      </c>
      <c r="B56" s="35" t="s">
        <v>196</v>
      </c>
      <c r="C56" s="36"/>
      <c r="D56" s="36"/>
    </row>
    <row r="57" spans="1:4" ht="31.5" customHeight="1" thickBot="1">
      <c r="A57" s="35" t="s">
        <v>136</v>
      </c>
      <c r="B57" s="35" t="s">
        <v>137</v>
      </c>
      <c r="C57" s="36">
        <v>112</v>
      </c>
      <c r="D57" s="36">
        <v>86</v>
      </c>
    </row>
    <row r="58" spans="1:4" ht="15.75" thickBot="1">
      <c r="A58" s="35"/>
      <c r="B58" s="35" t="s">
        <v>138</v>
      </c>
      <c r="C58" s="36">
        <f>SUM(C59:C60)</f>
        <v>1117</v>
      </c>
      <c r="D58" s="36">
        <f>SUM(D59:D60)</f>
        <v>817</v>
      </c>
    </row>
    <row r="59" spans="1:4" ht="15.75" thickBot="1">
      <c r="A59" s="35" t="s">
        <v>139</v>
      </c>
      <c r="B59" s="35" t="s">
        <v>197</v>
      </c>
      <c r="C59" s="36">
        <v>573</v>
      </c>
      <c r="D59" s="36">
        <v>360</v>
      </c>
    </row>
    <row r="60" spans="1:4" ht="15.75" thickBot="1">
      <c r="A60" s="35" t="s">
        <v>141</v>
      </c>
      <c r="B60" s="35" t="s">
        <v>198</v>
      </c>
      <c r="C60" s="36">
        <v>544</v>
      </c>
      <c r="D60" s="36">
        <v>457</v>
      </c>
    </row>
    <row r="61" spans="1:4" ht="15.75" thickBot="1">
      <c r="A61" s="35" t="s">
        <v>143</v>
      </c>
      <c r="B61" s="35" t="s">
        <v>144</v>
      </c>
      <c r="C61" s="36"/>
      <c r="D61" s="36"/>
    </row>
    <row r="62" spans="1:4" ht="15.75" thickBot="1">
      <c r="A62" s="35" t="s">
        <v>199</v>
      </c>
      <c r="B62" s="35" t="s">
        <v>146</v>
      </c>
      <c r="C62" s="36"/>
      <c r="D62" s="36"/>
    </row>
    <row r="63" spans="1:4" ht="23.25" customHeight="1" thickBot="1">
      <c r="A63" s="37"/>
      <c r="B63" s="37" t="s">
        <v>147</v>
      </c>
      <c r="C63" s="38">
        <f>C24+C37+C49</f>
        <v>29614</v>
      </c>
      <c r="D63" s="38">
        <f>D24+D37+D49</f>
        <v>29190</v>
      </c>
    </row>
    <row r="65" spans="3:4" ht="15">
      <c r="C65" s="42"/>
      <c r="D65" s="42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65" t="s">
        <v>23</v>
      </c>
      <c r="B1" s="65"/>
      <c r="C1" s="65"/>
      <c r="D1" s="65"/>
    </row>
    <row r="2" spans="1:4" ht="20.25" thickBot="1">
      <c r="A2" s="29" t="s">
        <v>150</v>
      </c>
      <c r="B2" s="30" t="s">
        <v>151</v>
      </c>
      <c r="C2" s="29"/>
      <c r="D2" s="29"/>
    </row>
    <row r="3" spans="1:4" ht="15.75" thickBot="1">
      <c r="A3" s="29" t="s">
        <v>150</v>
      </c>
      <c r="B3" s="29" t="s">
        <v>152</v>
      </c>
      <c r="C3" s="29" t="s">
        <v>27</v>
      </c>
      <c r="D3" s="29" t="s">
        <v>28</v>
      </c>
    </row>
    <row r="4" spans="1:4" ht="18.75" customHeight="1" thickBot="1">
      <c r="A4" s="33" t="s">
        <v>150</v>
      </c>
      <c r="B4" s="33" t="s">
        <v>153</v>
      </c>
      <c r="C4" s="34">
        <f>SUM(C5:C11)</f>
        <v>402</v>
      </c>
      <c r="D4" s="34">
        <f>SUM(D5:D11)</f>
        <v>428</v>
      </c>
    </row>
    <row r="5" spans="1:4" ht="34.5" thickBot="1">
      <c r="A5" s="35" t="s">
        <v>200</v>
      </c>
      <c r="B5" s="35" t="s">
        <v>30</v>
      </c>
      <c r="C5" s="36">
        <v>3</v>
      </c>
      <c r="D5" s="47">
        <v>5</v>
      </c>
    </row>
    <row r="6" spans="1:4" ht="45.75" thickBot="1">
      <c r="A6" s="35" t="s">
        <v>201</v>
      </c>
      <c r="B6" s="35" t="s">
        <v>38</v>
      </c>
      <c r="C6" s="36">
        <v>304</v>
      </c>
      <c r="D6" s="47">
        <f>591-258</f>
        <v>333</v>
      </c>
    </row>
    <row r="7" spans="1:4" ht="15.75" thickBot="1">
      <c r="A7" s="35" t="s">
        <v>202</v>
      </c>
      <c r="B7" s="35" t="s">
        <v>43</v>
      </c>
      <c r="C7" s="36">
        <v>0</v>
      </c>
      <c r="D7" s="47">
        <v>0</v>
      </c>
    </row>
    <row r="8" spans="1:4" ht="29.25" customHeight="1" thickBot="1">
      <c r="A8" s="35" t="s">
        <v>47</v>
      </c>
      <c r="B8" s="35" t="s">
        <v>48</v>
      </c>
      <c r="C8" s="36">
        <v>0</v>
      </c>
      <c r="D8" s="47">
        <v>0</v>
      </c>
    </row>
    <row r="9" spans="1:4" ht="35.25" customHeight="1" thickBot="1">
      <c r="A9" s="35" t="s">
        <v>49</v>
      </c>
      <c r="B9" s="35" t="s">
        <v>50</v>
      </c>
      <c r="C9" s="36">
        <v>58</v>
      </c>
      <c r="D9" s="47">
        <v>54</v>
      </c>
    </row>
    <row r="10" spans="1:4" ht="15.75" thickBot="1">
      <c r="A10" s="35"/>
      <c r="B10" s="35" t="s">
        <v>51</v>
      </c>
      <c r="C10" s="36">
        <v>37</v>
      </c>
      <c r="D10" s="47">
        <v>36</v>
      </c>
    </row>
    <row r="11" spans="1:4" ht="15.75" thickBot="1">
      <c r="A11" s="35" t="s">
        <v>161</v>
      </c>
      <c r="B11" s="35" t="s">
        <v>53</v>
      </c>
      <c r="C11" s="36">
        <v>0</v>
      </c>
      <c r="D11" s="47">
        <v>0</v>
      </c>
    </row>
    <row r="12" spans="1:4" ht="15.75" thickBot="1">
      <c r="A12" s="33" t="s">
        <v>150</v>
      </c>
      <c r="B12" s="33" t="s">
        <v>162</v>
      </c>
      <c r="C12" s="34">
        <f>SUM(C13:C15,C19:C22)</f>
        <v>4922</v>
      </c>
      <c r="D12" s="34">
        <f>SUM(D13:D15,D19:D22)</f>
        <v>4874</v>
      </c>
    </row>
    <row r="13" spans="1:4" ht="23.25" thickBot="1">
      <c r="A13" s="35" t="s">
        <v>203</v>
      </c>
      <c r="B13" s="35" t="s">
        <v>55</v>
      </c>
      <c r="C13" s="36">
        <v>258</v>
      </c>
      <c r="D13" s="47">
        <v>258</v>
      </c>
    </row>
    <row r="14" spans="1:4" ht="15.75" thickBot="1">
      <c r="A14" s="35" t="s">
        <v>64</v>
      </c>
      <c r="B14" s="35" t="s">
        <v>63</v>
      </c>
      <c r="C14" s="36">
        <v>344</v>
      </c>
      <c r="D14" s="47">
        <v>382</v>
      </c>
    </row>
    <row r="15" spans="1:4" ht="15.75" thickBot="1">
      <c r="A15" s="35"/>
      <c r="B15" s="35" t="s">
        <v>66</v>
      </c>
      <c r="C15" s="36">
        <f>SUM(C16:C18)</f>
        <v>2373</v>
      </c>
      <c r="D15" s="47">
        <f>SUM(D16:D18)</f>
        <v>2926</v>
      </c>
    </row>
    <row r="16" spans="1:4" ht="24" customHeight="1" thickBot="1">
      <c r="A16" s="35" t="s">
        <v>169</v>
      </c>
      <c r="B16" s="35" t="s">
        <v>170</v>
      </c>
      <c r="C16" s="36">
        <v>2361</v>
      </c>
      <c r="D16" s="47">
        <v>2910</v>
      </c>
    </row>
    <row r="17" spans="1:4" ht="15.75" thickBot="1">
      <c r="A17" s="35"/>
      <c r="B17" s="35" t="s">
        <v>171</v>
      </c>
      <c r="C17" s="36">
        <v>0</v>
      </c>
      <c r="D17" s="47">
        <v>0</v>
      </c>
    </row>
    <row r="18" spans="1:4" ht="15.75" thickBot="1">
      <c r="A18" s="35" t="s">
        <v>70</v>
      </c>
      <c r="B18" s="35" t="s">
        <v>172</v>
      </c>
      <c r="C18" s="36">
        <v>12</v>
      </c>
      <c r="D18" s="47">
        <v>16</v>
      </c>
    </row>
    <row r="19" spans="1:4" ht="46.5" customHeight="1" thickBot="1">
      <c r="A19" s="35" t="s">
        <v>72</v>
      </c>
      <c r="B19" s="35" t="s">
        <v>73</v>
      </c>
      <c r="C19" s="36">
        <v>1131</v>
      </c>
      <c r="D19" s="47">
        <v>820</v>
      </c>
    </row>
    <row r="20" spans="1:4" ht="52.5" customHeight="1" thickBot="1">
      <c r="A20" s="35" t="s">
        <v>74</v>
      </c>
      <c r="B20" s="35" t="s">
        <v>75</v>
      </c>
      <c r="C20" s="36">
        <v>5</v>
      </c>
      <c r="D20" s="47">
        <v>13</v>
      </c>
    </row>
    <row r="21" spans="1:4" ht="15.75" thickBot="1">
      <c r="A21" s="35" t="s">
        <v>76</v>
      </c>
      <c r="B21" s="35" t="s">
        <v>77</v>
      </c>
      <c r="C21" s="36">
        <v>0</v>
      </c>
      <c r="D21" s="47">
        <v>0</v>
      </c>
    </row>
    <row r="22" spans="1:4" ht="15.75" thickBot="1">
      <c r="A22" s="35"/>
      <c r="B22" s="35" t="s">
        <v>78</v>
      </c>
      <c r="C22" s="36">
        <v>811</v>
      </c>
      <c r="D22" s="47">
        <v>475</v>
      </c>
    </row>
    <row r="23" spans="1:4" ht="25.5" customHeight="1" thickBot="1">
      <c r="A23" s="37"/>
      <c r="B23" s="37" t="s">
        <v>79</v>
      </c>
      <c r="C23" s="38">
        <f>C4+C12</f>
        <v>5324</v>
      </c>
      <c r="D23" s="38">
        <f>D4+D12</f>
        <v>5302</v>
      </c>
    </row>
    <row r="24" spans="1:4" ht="15.75" thickBot="1">
      <c r="A24" s="33" t="s">
        <v>150</v>
      </c>
      <c r="B24" s="33" t="s">
        <v>173</v>
      </c>
      <c r="C24" s="34">
        <f>C25+C35+C36</f>
        <v>1550</v>
      </c>
      <c r="D24" s="34">
        <f>D25+D35+D36</f>
        <v>2481</v>
      </c>
    </row>
    <row r="25" spans="1:4" ht="15.75" thickBot="1">
      <c r="A25" s="35"/>
      <c r="B25" s="35" t="s">
        <v>81</v>
      </c>
      <c r="C25" s="36">
        <f>SUM(C26:C34)</f>
        <v>1550</v>
      </c>
      <c r="D25" s="47">
        <f>SUM(D26:D34)</f>
        <v>2481</v>
      </c>
    </row>
    <row r="26" spans="1:4" ht="15.75" thickBot="1">
      <c r="A26" s="35" t="s">
        <v>174</v>
      </c>
      <c r="B26" s="35" t="s">
        <v>175</v>
      </c>
      <c r="C26" s="36">
        <v>1188</v>
      </c>
      <c r="D26" s="47">
        <v>1188</v>
      </c>
    </row>
    <row r="27" spans="1:4" ht="15.75" thickBot="1">
      <c r="A27" s="35"/>
      <c r="B27" s="35" t="s">
        <v>176</v>
      </c>
      <c r="C27" s="36">
        <v>165</v>
      </c>
      <c r="D27" s="47">
        <v>165</v>
      </c>
    </row>
    <row r="28" spans="1:5" ht="15.75" thickBot="1">
      <c r="A28" s="35" t="s">
        <v>177</v>
      </c>
      <c r="B28" s="35" t="s">
        <v>178</v>
      </c>
      <c r="C28" s="36">
        <v>3567</v>
      </c>
      <c r="D28" s="47">
        <v>3567</v>
      </c>
      <c r="E28" s="42"/>
    </row>
    <row r="29" spans="1:4" ht="15.75" thickBot="1">
      <c r="A29" s="35" t="s">
        <v>87</v>
      </c>
      <c r="B29" s="35" t="s">
        <v>179</v>
      </c>
      <c r="C29" s="36">
        <v>0</v>
      </c>
      <c r="D29" s="47">
        <v>0</v>
      </c>
    </row>
    <row r="30" spans="1:4" ht="15.75" thickBot="1">
      <c r="A30" s="35" t="s">
        <v>89</v>
      </c>
      <c r="B30" s="35" t="s">
        <v>180</v>
      </c>
      <c r="C30" s="36">
        <v>-2439</v>
      </c>
      <c r="D30" s="47">
        <v>0</v>
      </c>
    </row>
    <row r="31" spans="1:4" ht="15.75" thickBot="1">
      <c r="A31" s="35"/>
      <c r="B31" s="35" t="s">
        <v>181</v>
      </c>
      <c r="C31" s="36">
        <v>0</v>
      </c>
      <c r="D31" s="47">
        <v>0</v>
      </c>
    </row>
    <row r="32" spans="1:4" ht="15.75" thickBot="1">
      <c r="A32" s="35"/>
      <c r="B32" s="35" t="s">
        <v>182</v>
      </c>
      <c r="C32" s="36">
        <v>-931</v>
      </c>
      <c r="D32" s="47">
        <v>-2439</v>
      </c>
    </row>
    <row r="33" spans="1:4" ht="15.75" thickBot="1">
      <c r="A33" s="35" t="s">
        <v>93</v>
      </c>
      <c r="B33" s="35" t="s">
        <v>183</v>
      </c>
      <c r="C33" s="36">
        <v>0</v>
      </c>
      <c r="D33" s="47">
        <v>0</v>
      </c>
    </row>
    <row r="34" spans="1:4" ht="15.75" thickBot="1">
      <c r="A34" s="35"/>
      <c r="B34" s="35" t="s">
        <v>184</v>
      </c>
      <c r="C34" s="36">
        <v>0</v>
      </c>
      <c r="D34" s="47">
        <v>0</v>
      </c>
    </row>
    <row r="35" spans="1:4" ht="15.75" thickBot="1">
      <c r="A35" s="35" t="s">
        <v>96</v>
      </c>
      <c r="B35" s="35" t="s">
        <v>97</v>
      </c>
      <c r="C35" s="36">
        <v>0</v>
      </c>
      <c r="D35" s="47">
        <v>0</v>
      </c>
    </row>
    <row r="36" spans="1:4" ht="15.75" thickBot="1">
      <c r="A36" s="35" t="s">
        <v>98</v>
      </c>
      <c r="B36" s="35" t="s">
        <v>99</v>
      </c>
      <c r="C36" s="36">
        <v>0</v>
      </c>
      <c r="D36" s="47">
        <v>0</v>
      </c>
    </row>
    <row r="37" spans="1:4" ht="15.75" thickBot="1">
      <c r="A37" s="33" t="s">
        <v>150</v>
      </c>
      <c r="B37" s="33" t="s">
        <v>185</v>
      </c>
      <c r="C37" s="34">
        <f>SUM(C38:C39,C44:C48)</f>
        <v>206</v>
      </c>
      <c r="D37" s="34">
        <f>SUM(D38:D39,D44:D48)</f>
        <v>186</v>
      </c>
    </row>
    <row r="38" spans="1:4" ht="15.75" thickBot="1">
      <c r="A38" s="35" t="s">
        <v>104</v>
      </c>
      <c r="B38" s="35" t="s">
        <v>101</v>
      </c>
      <c r="C38" s="36">
        <v>206</v>
      </c>
      <c r="D38" s="47">
        <v>186</v>
      </c>
    </row>
    <row r="39" spans="1:4" ht="15.75" thickBot="1">
      <c r="A39" s="35"/>
      <c r="B39" s="35" t="s">
        <v>106</v>
      </c>
      <c r="C39" s="36">
        <f>SUM(C40:C43)</f>
        <v>0</v>
      </c>
      <c r="D39" s="47">
        <f>SUM(D40:D43)</f>
        <v>0</v>
      </c>
    </row>
    <row r="40" spans="1:4" ht="15.75" thickBot="1">
      <c r="A40" s="35" t="s">
        <v>107</v>
      </c>
      <c r="B40" s="35" t="s">
        <v>189</v>
      </c>
      <c r="C40" s="36">
        <v>0</v>
      </c>
      <c r="D40" s="47">
        <v>0</v>
      </c>
    </row>
    <row r="41" spans="1:4" ht="15.75" thickBot="1">
      <c r="A41" s="35" t="s">
        <v>109</v>
      </c>
      <c r="B41" s="35" t="s">
        <v>190</v>
      </c>
      <c r="C41" s="36">
        <v>0</v>
      </c>
      <c r="D41" s="47">
        <v>0</v>
      </c>
    </row>
    <row r="42" spans="1:4" ht="15.75" thickBot="1">
      <c r="A42" s="35" t="s">
        <v>111</v>
      </c>
      <c r="B42" s="35" t="s">
        <v>191</v>
      </c>
      <c r="C42" s="36">
        <v>0</v>
      </c>
      <c r="D42" s="47">
        <v>0</v>
      </c>
    </row>
    <row r="43" spans="1:4" ht="18" customHeight="1" thickBot="1">
      <c r="A43" s="35" t="s">
        <v>113</v>
      </c>
      <c r="B43" s="35" t="s">
        <v>192</v>
      </c>
      <c r="C43" s="36">
        <v>0</v>
      </c>
      <c r="D43" s="47">
        <v>0</v>
      </c>
    </row>
    <row r="44" spans="1:4" ht="15.75" thickBot="1">
      <c r="A44" s="35" t="s">
        <v>115</v>
      </c>
      <c r="B44" s="35" t="s">
        <v>116</v>
      </c>
      <c r="C44" s="36">
        <v>0</v>
      </c>
      <c r="D44" s="47">
        <v>0</v>
      </c>
    </row>
    <row r="45" spans="1:4" ht="15.75" thickBot="1">
      <c r="A45" s="35" t="s">
        <v>117</v>
      </c>
      <c r="B45" s="35" t="s">
        <v>118</v>
      </c>
      <c r="C45" s="36">
        <v>0</v>
      </c>
      <c r="D45" s="47">
        <v>0</v>
      </c>
    </row>
    <row r="46" spans="1:4" ht="15.75" thickBot="1">
      <c r="A46" s="35" t="s">
        <v>119</v>
      </c>
      <c r="B46" s="35" t="s">
        <v>120</v>
      </c>
      <c r="C46" s="36">
        <v>0</v>
      </c>
      <c r="D46" s="47">
        <v>0</v>
      </c>
    </row>
    <row r="47" spans="1:4" ht="15.75" thickBot="1">
      <c r="A47" s="35" t="s">
        <v>193</v>
      </c>
      <c r="B47" s="35" t="s">
        <v>122</v>
      </c>
      <c r="C47" s="36">
        <v>0</v>
      </c>
      <c r="D47" s="47">
        <v>0</v>
      </c>
    </row>
    <row r="48" spans="1:4" ht="15.75" thickBot="1">
      <c r="A48" s="35" t="s">
        <v>194</v>
      </c>
      <c r="B48" s="35" t="s">
        <v>124</v>
      </c>
      <c r="C48" s="36">
        <v>0</v>
      </c>
      <c r="D48" s="47">
        <v>0</v>
      </c>
    </row>
    <row r="49" spans="1:4" ht="15.75" thickBot="1">
      <c r="A49" s="33" t="s">
        <v>150</v>
      </c>
      <c r="B49" s="33" t="s">
        <v>195</v>
      </c>
      <c r="C49" s="34">
        <f>SUM(C50:C52,C57:C58,C61:C62)</f>
        <v>3568</v>
      </c>
      <c r="D49" s="34">
        <f>SUM(D50:D52,D57:D58,D61:D62)</f>
        <v>2635</v>
      </c>
    </row>
    <row r="50" spans="1:4" ht="15.75" thickBot="1">
      <c r="A50" s="35" t="s">
        <v>126</v>
      </c>
      <c r="B50" s="35" t="s">
        <v>127</v>
      </c>
      <c r="C50" s="36">
        <v>0</v>
      </c>
      <c r="D50" s="47">
        <v>0</v>
      </c>
    </row>
    <row r="51" spans="1:4" ht="15.75" thickBot="1">
      <c r="A51" s="35" t="s">
        <v>129</v>
      </c>
      <c r="B51" s="35" t="s">
        <v>128</v>
      </c>
      <c r="C51" s="36">
        <v>255</v>
      </c>
      <c r="D51" s="47">
        <v>270</v>
      </c>
    </row>
    <row r="52" spans="1:4" ht="15.75" thickBot="1">
      <c r="A52" s="35"/>
      <c r="B52" s="35" t="s">
        <v>130</v>
      </c>
      <c r="C52" s="36">
        <f>SUM(C53:C56)</f>
        <v>106</v>
      </c>
      <c r="D52" s="47">
        <f>SUM(D53:D56)</f>
        <v>99</v>
      </c>
    </row>
    <row r="53" spans="1:4" ht="15.75" thickBot="1">
      <c r="A53" s="35" t="s">
        <v>131</v>
      </c>
      <c r="B53" s="35" t="s">
        <v>189</v>
      </c>
      <c r="C53" s="36">
        <v>0</v>
      </c>
      <c r="D53" s="47">
        <v>0</v>
      </c>
    </row>
    <row r="54" spans="1:4" ht="15.75" thickBot="1">
      <c r="A54" s="35" t="s">
        <v>132</v>
      </c>
      <c r="B54" s="35" t="s">
        <v>190</v>
      </c>
      <c r="C54" s="36">
        <v>0</v>
      </c>
      <c r="D54" s="47">
        <v>0</v>
      </c>
    </row>
    <row r="55" spans="1:4" ht="15.75" thickBot="1">
      <c r="A55" s="35" t="s">
        <v>133</v>
      </c>
      <c r="B55" s="35" t="s">
        <v>191</v>
      </c>
      <c r="C55" s="36">
        <v>0</v>
      </c>
      <c r="D55" s="47">
        <v>0</v>
      </c>
    </row>
    <row r="56" spans="1:4" ht="42" customHeight="1" thickBot="1">
      <c r="A56" s="35" t="s">
        <v>134</v>
      </c>
      <c r="B56" s="35" t="s">
        <v>196</v>
      </c>
      <c r="C56" s="36">
        <v>106</v>
      </c>
      <c r="D56" s="47">
        <v>99</v>
      </c>
    </row>
    <row r="57" spans="1:4" ht="31.5" customHeight="1" thickBot="1">
      <c r="A57" s="35" t="s">
        <v>136</v>
      </c>
      <c r="B57" s="35" t="s">
        <v>137</v>
      </c>
      <c r="C57" s="36">
        <v>1001</v>
      </c>
      <c r="D57" s="47">
        <v>0</v>
      </c>
    </row>
    <row r="58" spans="1:4" ht="15.75" thickBot="1">
      <c r="A58" s="35"/>
      <c r="B58" s="35" t="s">
        <v>138</v>
      </c>
      <c r="C58" s="36">
        <f>SUM(C59:C60)</f>
        <v>2206</v>
      </c>
      <c r="D58" s="47">
        <f>SUM(D59:D60)</f>
        <v>2266</v>
      </c>
    </row>
    <row r="59" spans="1:4" ht="15.75" thickBot="1">
      <c r="A59" s="35" t="s">
        <v>139</v>
      </c>
      <c r="B59" s="35" t="s">
        <v>197</v>
      </c>
      <c r="C59" s="36">
        <v>1047</v>
      </c>
      <c r="D59" s="47">
        <v>922</v>
      </c>
    </row>
    <row r="60" spans="1:4" ht="15.75" thickBot="1">
      <c r="A60" s="35" t="s">
        <v>141</v>
      </c>
      <c r="B60" s="35" t="s">
        <v>198</v>
      </c>
      <c r="C60" s="36">
        <v>1159</v>
      </c>
      <c r="D60" s="47">
        <v>1344</v>
      </c>
    </row>
    <row r="61" spans="1:4" ht="15.75" thickBot="1">
      <c r="A61" s="35" t="s">
        <v>143</v>
      </c>
      <c r="B61" s="35" t="s">
        <v>144</v>
      </c>
      <c r="C61" s="36">
        <v>0</v>
      </c>
      <c r="D61" s="47">
        <v>0</v>
      </c>
    </row>
    <row r="62" spans="1:4" ht="15.75" thickBot="1">
      <c r="A62" s="35" t="s">
        <v>199</v>
      </c>
      <c r="B62" s="35" t="s">
        <v>146</v>
      </c>
      <c r="C62" s="36">
        <v>0</v>
      </c>
      <c r="D62" s="47">
        <v>0</v>
      </c>
    </row>
    <row r="63" spans="1:4" ht="23.25" customHeight="1" thickBot="1">
      <c r="A63" s="37"/>
      <c r="B63" s="37" t="s">
        <v>147</v>
      </c>
      <c r="C63" s="38">
        <f>C24+C37+C49</f>
        <v>5324</v>
      </c>
      <c r="D63" s="38">
        <f>D24+D37+D49</f>
        <v>5302</v>
      </c>
    </row>
    <row r="66" ht="15">
      <c r="A66" s="40" t="s">
        <v>204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39" customWidth="1"/>
    <col min="4" max="4" width="21.28125" style="39" customWidth="1"/>
    <col min="5" max="5" width="28.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65" t="s">
        <v>23</v>
      </c>
      <c r="B1" s="65"/>
      <c r="C1" s="65"/>
      <c r="D1" s="65"/>
    </row>
    <row r="2" spans="1:4" ht="20.25" thickBot="1">
      <c r="A2" s="29" t="s">
        <v>150</v>
      </c>
      <c r="B2" s="30" t="s">
        <v>151</v>
      </c>
      <c r="C2" s="32"/>
      <c r="D2" s="32"/>
    </row>
    <row r="3" spans="1:4" ht="15.75" thickBot="1">
      <c r="A3" s="29" t="s">
        <v>150</v>
      </c>
      <c r="B3" s="29" t="s">
        <v>152</v>
      </c>
      <c r="C3" s="32" t="s">
        <v>27</v>
      </c>
      <c r="D3" s="32" t="s">
        <v>215</v>
      </c>
    </row>
    <row r="4" spans="1:4" ht="18.75" customHeight="1" thickBot="1">
      <c r="A4" s="33" t="s">
        <v>150</v>
      </c>
      <c r="B4" s="33" t="s">
        <v>153</v>
      </c>
      <c r="C4" s="34">
        <f>SUM(C5:C11)</f>
        <v>1347639</v>
      </c>
      <c r="D4" s="34">
        <f>SUM(D5:D11)</f>
        <v>1359768</v>
      </c>
    </row>
    <row r="5" spans="1:4" ht="34.5" thickBot="1">
      <c r="A5" s="35" t="s">
        <v>200</v>
      </c>
      <c r="B5" s="35" t="s">
        <v>30</v>
      </c>
      <c r="C5" s="36">
        <v>4371</v>
      </c>
      <c r="D5" s="36">
        <v>4628</v>
      </c>
    </row>
    <row r="6" spans="1:4" ht="45.75" thickBot="1">
      <c r="A6" s="35" t="s">
        <v>201</v>
      </c>
      <c r="B6" s="35" t="s">
        <v>38</v>
      </c>
      <c r="C6" s="36">
        <v>1243441</v>
      </c>
      <c r="D6" s="36">
        <v>1254350</v>
      </c>
    </row>
    <row r="7" spans="1:4" ht="15.75" thickBot="1">
      <c r="A7" s="35" t="s">
        <v>202</v>
      </c>
      <c r="B7" s="35" t="s">
        <v>43</v>
      </c>
      <c r="C7" s="36"/>
      <c r="D7" s="36"/>
    </row>
    <row r="8" spans="1:4" ht="29.25" customHeight="1" thickBot="1">
      <c r="A8" s="35" t="s">
        <v>47</v>
      </c>
      <c r="B8" s="35" t="s">
        <v>48</v>
      </c>
      <c r="C8" s="36">
        <v>29798</v>
      </c>
      <c r="D8" s="36">
        <v>29798</v>
      </c>
    </row>
    <row r="9" spans="1:4" ht="35.25" customHeight="1" thickBot="1">
      <c r="A9" s="35" t="s">
        <v>49</v>
      </c>
      <c r="B9" s="35" t="s">
        <v>50</v>
      </c>
      <c r="C9" s="36">
        <v>21438</v>
      </c>
      <c r="D9" s="36">
        <v>22401</v>
      </c>
    </row>
    <row r="10" spans="1:4" ht="15.75" thickBot="1">
      <c r="A10" s="35"/>
      <c r="B10" s="35" t="s">
        <v>51</v>
      </c>
      <c r="C10" s="36">
        <v>781</v>
      </c>
      <c r="D10" s="36">
        <v>781</v>
      </c>
    </row>
    <row r="11" spans="1:4" ht="15.75" thickBot="1">
      <c r="A11" s="35" t="s">
        <v>161</v>
      </c>
      <c r="B11" s="35" t="s">
        <v>53</v>
      </c>
      <c r="C11" s="36">
        <v>47810</v>
      </c>
      <c r="D11" s="36">
        <v>47810</v>
      </c>
    </row>
    <row r="12" spans="1:4" ht="15.75" thickBot="1">
      <c r="A12" s="33" t="s">
        <v>150</v>
      </c>
      <c r="B12" s="33" t="s">
        <v>162</v>
      </c>
      <c r="C12" s="34">
        <f>SUM(C13:C15,C19:C22)</f>
        <v>104643</v>
      </c>
      <c r="D12" s="34">
        <f>SUM(D13:D15,D19:D22)</f>
        <v>121961</v>
      </c>
    </row>
    <row r="13" spans="1:4" ht="23.25" thickBot="1">
      <c r="A13" s="35" t="s">
        <v>203</v>
      </c>
      <c r="B13" s="35" t="s">
        <v>55</v>
      </c>
      <c r="C13" s="36"/>
      <c r="D13" s="36"/>
    </row>
    <row r="14" spans="1:4" ht="15.75" thickBot="1">
      <c r="A14" s="35" t="s">
        <v>64</v>
      </c>
      <c r="B14" s="35" t="s">
        <v>63</v>
      </c>
      <c r="C14" s="36">
        <v>14736</v>
      </c>
      <c r="D14" s="36">
        <v>14016</v>
      </c>
    </row>
    <row r="15" spans="1:4" ht="15.75" thickBot="1">
      <c r="A15" s="35"/>
      <c r="B15" s="35" t="s">
        <v>66</v>
      </c>
      <c r="C15" s="36">
        <f>SUM(C16:C18)</f>
        <v>57053</v>
      </c>
      <c r="D15" s="36">
        <f>SUM(D16:D18)</f>
        <v>66606</v>
      </c>
    </row>
    <row r="16" spans="1:4" ht="24" customHeight="1" thickBot="1">
      <c r="A16" s="35" t="s">
        <v>169</v>
      </c>
      <c r="B16" s="35" t="s">
        <v>170</v>
      </c>
      <c r="C16" s="36">
        <v>6860</v>
      </c>
      <c r="D16" s="36">
        <f>8800+4901</f>
        <v>13701</v>
      </c>
    </row>
    <row r="17" spans="1:4" ht="15.75" thickBot="1">
      <c r="A17" s="35"/>
      <c r="B17" s="35" t="s">
        <v>171</v>
      </c>
      <c r="C17" s="36"/>
      <c r="D17" s="36"/>
    </row>
    <row r="18" spans="1:4" ht="15.75" thickBot="1">
      <c r="A18" s="35" t="s">
        <v>70</v>
      </c>
      <c r="B18" s="35" t="s">
        <v>172</v>
      </c>
      <c r="C18" s="36">
        <v>50193</v>
      </c>
      <c r="D18" s="36">
        <f>5582+4190+43133</f>
        <v>52905</v>
      </c>
    </row>
    <row r="19" spans="1:4" ht="46.5" customHeight="1" thickBot="1">
      <c r="A19" s="35" t="s">
        <v>72</v>
      </c>
      <c r="B19" s="35" t="s">
        <v>73</v>
      </c>
      <c r="C19" s="36"/>
      <c r="D19" s="36">
        <f>+'[1]ACTIVO Miles Hoja trabajo'!$K$58</f>
        <v>0</v>
      </c>
    </row>
    <row r="20" spans="1:4" ht="52.5" customHeight="1" thickBot="1">
      <c r="A20" s="35" t="s">
        <v>74</v>
      </c>
      <c r="B20" s="35" t="s">
        <v>75</v>
      </c>
      <c r="C20" s="36">
        <v>197</v>
      </c>
      <c r="D20" s="36">
        <v>171</v>
      </c>
    </row>
    <row r="21" spans="1:4" ht="15.75" thickBot="1">
      <c r="A21" s="35" t="s">
        <v>76</v>
      </c>
      <c r="B21" s="35" t="s">
        <v>77</v>
      </c>
      <c r="C21" s="36">
        <v>13224</v>
      </c>
      <c r="D21" s="36">
        <v>11615</v>
      </c>
    </row>
    <row r="22" spans="1:4" ht="15.75" thickBot="1">
      <c r="A22" s="35"/>
      <c r="B22" s="35" t="s">
        <v>78</v>
      </c>
      <c r="C22" s="36">
        <v>19433</v>
      </c>
      <c r="D22" s="36">
        <v>29553</v>
      </c>
    </row>
    <row r="23" spans="1:4" ht="25.5" customHeight="1" thickBot="1">
      <c r="A23" s="37"/>
      <c r="B23" s="37" t="s">
        <v>79</v>
      </c>
      <c r="C23" s="38">
        <f>C4+C12</f>
        <v>1452282</v>
      </c>
      <c r="D23" s="38">
        <f>D4+D12</f>
        <v>1481729</v>
      </c>
    </row>
    <row r="24" spans="1:4" ht="15.75" thickBot="1">
      <c r="A24" s="33" t="s">
        <v>150</v>
      </c>
      <c r="B24" s="33" t="s">
        <v>173</v>
      </c>
      <c r="C24" s="34">
        <f>C25+C35+C36</f>
        <v>421336</v>
      </c>
      <c r="D24" s="34">
        <f>D25+D35+D36</f>
        <v>433093</v>
      </c>
    </row>
    <row r="25" spans="1:4" ht="15.75" thickBot="1">
      <c r="A25" s="35"/>
      <c r="B25" s="35" t="s">
        <v>81</v>
      </c>
      <c r="C25" s="36">
        <f>SUM(C26:C34)</f>
        <v>-6221</v>
      </c>
      <c r="D25" s="36">
        <f>SUM(D26:D34)</f>
        <v>-1093</v>
      </c>
    </row>
    <row r="26" spans="1:4" ht="15.75" thickBot="1">
      <c r="A26" s="35" t="s">
        <v>174</v>
      </c>
      <c r="B26" s="35" t="s">
        <v>175</v>
      </c>
      <c r="C26" s="36">
        <v>17977</v>
      </c>
      <c r="D26" s="36">
        <v>17977</v>
      </c>
    </row>
    <row r="27" spans="1:4" ht="15.75" thickBot="1">
      <c r="A27" s="35"/>
      <c r="B27" s="35" t="s">
        <v>176</v>
      </c>
      <c r="C27" s="36"/>
      <c r="D27" s="36"/>
    </row>
    <row r="28" spans="1:4" ht="15.75" thickBot="1">
      <c r="A28" s="35" t="s">
        <v>177</v>
      </c>
      <c r="B28" s="35" t="s">
        <v>178</v>
      </c>
      <c r="C28" s="36">
        <v>425461</v>
      </c>
      <c r="D28" s="36">
        <v>425461</v>
      </c>
    </row>
    <row r="29" spans="1:4" ht="15.75" thickBot="1">
      <c r="A29" s="35" t="s">
        <v>87</v>
      </c>
      <c r="B29" s="35" t="s">
        <v>179</v>
      </c>
      <c r="C29" s="36"/>
      <c r="D29" s="36"/>
    </row>
    <row r="30" spans="1:4" ht="15.75" thickBot="1">
      <c r="A30" s="35" t="s">
        <v>89</v>
      </c>
      <c r="B30" s="35" t="s">
        <v>180</v>
      </c>
      <c r="C30" s="36">
        <v>-444530</v>
      </c>
      <c r="D30" s="36">
        <v>-506716</v>
      </c>
    </row>
    <row r="31" spans="1:4" ht="15.75" thickBot="1">
      <c r="A31" s="35"/>
      <c r="B31" s="35" t="s">
        <v>181</v>
      </c>
      <c r="C31" s="36"/>
      <c r="D31" s="36"/>
    </row>
    <row r="32" spans="1:4" ht="15.75" thickBot="1">
      <c r="A32" s="35"/>
      <c r="B32" s="35" t="s">
        <v>182</v>
      </c>
      <c r="C32" s="36">
        <v>-5129</v>
      </c>
      <c r="D32" s="36">
        <v>62185</v>
      </c>
    </row>
    <row r="33" spans="1:4" ht="15.75" thickBot="1">
      <c r="A33" s="35" t="s">
        <v>93</v>
      </c>
      <c r="B33" s="35" t="s">
        <v>183</v>
      </c>
      <c r="C33" s="36"/>
      <c r="D33" s="36"/>
    </row>
    <row r="34" spans="1:4" ht="15.75" thickBot="1">
      <c r="A34" s="35"/>
      <c r="B34" s="35" t="s">
        <v>184</v>
      </c>
      <c r="C34" s="36"/>
      <c r="D34" s="36"/>
    </row>
    <row r="35" spans="1:4" ht="15.75" thickBot="1">
      <c r="A35" s="35" t="s">
        <v>96</v>
      </c>
      <c r="B35" s="35" t="s">
        <v>97</v>
      </c>
      <c r="C35" s="36"/>
      <c r="D35" s="36"/>
    </row>
    <row r="36" spans="1:4" ht="15.75" thickBot="1">
      <c r="A36" s="35" t="s">
        <v>98</v>
      </c>
      <c r="B36" s="35" t="s">
        <v>99</v>
      </c>
      <c r="C36" s="36">
        <v>427557</v>
      </c>
      <c r="D36" s="36">
        <v>434186</v>
      </c>
    </row>
    <row r="37" spans="1:4" ht="15.75" thickBot="1">
      <c r="A37" s="33" t="s">
        <v>150</v>
      </c>
      <c r="B37" s="33" t="s">
        <v>185</v>
      </c>
      <c r="C37" s="34">
        <f>SUM(C38:C39,C44:C48)</f>
        <v>631995</v>
      </c>
      <c r="D37" s="34">
        <f>SUM(D38:D39,D44:D48)</f>
        <v>638491</v>
      </c>
    </row>
    <row r="38" spans="1:4" ht="15.75" thickBot="1">
      <c r="A38" s="35" t="s">
        <v>104</v>
      </c>
      <c r="B38" s="35" t="s">
        <v>101</v>
      </c>
      <c r="C38" s="36">
        <v>72369</v>
      </c>
      <c r="D38" s="36">
        <v>72897</v>
      </c>
    </row>
    <row r="39" spans="1:4" ht="15.75" thickBot="1">
      <c r="A39" s="35"/>
      <c r="B39" s="35" t="s">
        <v>106</v>
      </c>
      <c r="C39" s="36">
        <f>SUM(C40:C43)</f>
        <v>556984</v>
      </c>
      <c r="D39" s="36">
        <f>SUM(D40:D43)</f>
        <v>562936</v>
      </c>
    </row>
    <row r="40" spans="1:4" ht="15.75" thickBot="1">
      <c r="A40" s="35" t="s">
        <v>107</v>
      </c>
      <c r="B40" s="35" t="s">
        <v>189</v>
      </c>
      <c r="C40" s="36"/>
      <c r="D40" s="36"/>
    </row>
    <row r="41" spans="1:4" ht="15.75" thickBot="1">
      <c r="A41" s="35" t="s">
        <v>109</v>
      </c>
      <c r="B41" s="35" t="s">
        <v>190</v>
      </c>
      <c r="C41" s="36">
        <v>468270</v>
      </c>
      <c r="D41" s="36">
        <v>468270</v>
      </c>
    </row>
    <row r="42" spans="1:4" ht="15.75" thickBot="1">
      <c r="A42" s="35" t="s">
        <v>111</v>
      </c>
      <c r="B42" s="35" t="s">
        <v>191</v>
      </c>
      <c r="C42" s="36">
        <v>24508</v>
      </c>
      <c r="D42" s="36">
        <v>30450</v>
      </c>
    </row>
    <row r="43" spans="1:4" ht="18" customHeight="1" thickBot="1">
      <c r="A43" s="35" t="s">
        <v>113</v>
      </c>
      <c r="B43" s="35" t="s">
        <v>192</v>
      </c>
      <c r="C43" s="36">
        <v>64206</v>
      </c>
      <c r="D43" s="36">
        <f>59875+4341</f>
        <v>64216</v>
      </c>
    </row>
    <row r="44" spans="1:4" ht="15.75" thickBot="1">
      <c r="A44" s="35" t="s">
        <v>115</v>
      </c>
      <c r="B44" s="35" t="s">
        <v>116</v>
      </c>
      <c r="C44" s="36"/>
      <c r="D44" s="36"/>
    </row>
    <row r="45" spans="1:4" ht="15.75" thickBot="1">
      <c r="A45" s="35" t="s">
        <v>117</v>
      </c>
      <c r="B45" s="35" t="s">
        <v>118</v>
      </c>
      <c r="C45" s="36">
        <v>1072</v>
      </c>
      <c r="D45" s="36">
        <v>1088</v>
      </c>
    </row>
    <row r="46" spans="1:4" ht="15.75" thickBot="1">
      <c r="A46" s="35" t="s">
        <v>119</v>
      </c>
      <c r="B46" s="35" t="s">
        <v>120</v>
      </c>
      <c r="C46" s="36">
        <v>1570</v>
      </c>
      <c r="D46" s="36">
        <v>1570</v>
      </c>
    </row>
    <row r="47" spans="1:4" ht="15.75" thickBot="1">
      <c r="A47" s="35" t="s">
        <v>193</v>
      </c>
      <c r="B47" s="35" t="s">
        <v>122</v>
      </c>
      <c r="C47" s="36"/>
      <c r="D47" s="36"/>
    </row>
    <row r="48" spans="1:4" ht="15.75" thickBot="1">
      <c r="A48" s="35" t="s">
        <v>194</v>
      </c>
      <c r="B48" s="35" t="s">
        <v>124</v>
      </c>
      <c r="C48" s="36"/>
      <c r="D48" s="36"/>
    </row>
    <row r="49" spans="1:4" ht="15.75" thickBot="1">
      <c r="A49" s="33" t="s">
        <v>150</v>
      </c>
      <c r="B49" s="33" t="s">
        <v>195</v>
      </c>
      <c r="C49" s="34">
        <f>SUM(C50:C52,C57:C58,C61:C62)</f>
        <v>398951</v>
      </c>
      <c r="D49" s="34">
        <f>SUM(D50:D52,D57:D58,D61:D62)</f>
        <v>410145</v>
      </c>
    </row>
    <row r="50" spans="1:4" ht="15.75" thickBot="1">
      <c r="A50" s="35" t="s">
        <v>126</v>
      </c>
      <c r="B50" s="35" t="s">
        <v>127</v>
      </c>
      <c r="C50" s="36"/>
      <c r="D50" s="36"/>
    </row>
    <row r="51" spans="1:4" ht="15.75" thickBot="1">
      <c r="A51" s="35" t="s">
        <v>129</v>
      </c>
      <c r="B51" s="35" t="s">
        <v>128</v>
      </c>
      <c r="C51" s="36">
        <v>641</v>
      </c>
      <c r="D51" s="36">
        <v>414</v>
      </c>
    </row>
    <row r="52" spans="1:4" ht="15.75" thickBot="1">
      <c r="A52" s="35"/>
      <c r="B52" s="35" t="s">
        <v>130</v>
      </c>
      <c r="C52" s="36">
        <f>SUM(C53:C56)</f>
        <v>75382</v>
      </c>
      <c r="D52" s="36">
        <f>SUM(D53:D56)</f>
        <v>86595</v>
      </c>
    </row>
    <row r="53" spans="1:4" ht="15.75" thickBot="1">
      <c r="A53" s="35" t="s">
        <v>131</v>
      </c>
      <c r="B53" s="35" t="s">
        <v>189</v>
      </c>
      <c r="C53" s="36"/>
      <c r="D53" s="36"/>
    </row>
    <row r="54" spans="1:4" ht="15.75" thickBot="1">
      <c r="A54" s="35" t="s">
        <v>132</v>
      </c>
      <c r="B54" s="35" t="s">
        <v>190</v>
      </c>
      <c r="C54" s="36">
        <v>55561</v>
      </c>
      <c r="D54" s="36">
        <v>54320</v>
      </c>
    </row>
    <row r="55" spans="1:4" ht="15.75" thickBot="1">
      <c r="A55" s="35" t="s">
        <v>133</v>
      </c>
      <c r="B55" s="35" t="s">
        <v>191</v>
      </c>
      <c r="C55" s="36">
        <v>6190</v>
      </c>
      <c r="D55" s="36">
        <v>7149</v>
      </c>
    </row>
    <row r="56" spans="1:4" ht="42" customHeight="1" thickBot="1">
      <c r="A56" s="35" t="s">
        <v>134</v>
      </c>
      <c r="B56" s="35" t="s">
        <v>196</v>
      </c>
      <c r="C56" s="36">
        <v>13631</v>
      </c>
      <c r="D56" s="36">
        <v>25126</v>
      </c>
    </row>
    <row r="57" spans="1:4" ht="31.5" customHeight="1" thickBot="1">
      <c r="A57" s="35" t="s">
        <v>136</v>
      </c>
      <c r="B57" s="35" t="s">
        <v>137</v>
      </c>
      <c r="C57" s="36"/>
      <c r="D57" s="36"/>
    </row>
    <row r="58" spans="1:4" ht="15.75" thickBot="1">
      <c r="A58" s="35"/>
      <c r="B58" s="35" t="s">
        <v>138</v>
      </c>
      <c r="C58" s="36">
        <f>SUM(C59:C60)</f>
        <v>322927</v>
      </c>
      <c r="D58" s="36">
        <f>SUM(D59:D60)</f>
        <v>323136</v>
      </c>
    </row>
    <row r="59" spans="1:4" ht="15.75" thickBot="1">
      <c r="A59" s="35" t="s">
        <v>139</v>
      </c>
      <c r="B59" s="35" t="s">
        <v>197</v>
      </c>
      <c r="C59" s="36">
        <v>32266</v>
      </c>
      <c r="D59" s="36">
        <v>63554</v>
      </c>
    </row>
    <row r="60" spans="1:4" ht="15.75" thickBot="1">
      <c r="A60" s="35" t="s">
        <v>141</v>
      </c>
      <c r="B60" s="35" t="s">
        <v>198</v>
      </c>
      <c r="C60" s="36">
        <v>290661</v>
      </c>
      <c r="D60" s="36">
        <v>259582</v>
      </c>
    </row>
    <row r="61" spans="1:4" ht="15.75" thickBot="1">
      <c r="A61" s="35" t="s">
        <v>143</v>
      </c>
      <c r="B61" s="35" t="s">
        <v>144</v>
      </c>
      <c r="C61" s="36">
        <v>1</v>
      </c>
      <c r="D61" s="36">
        <v>0</v>
      </c>
    </row>
    <row r="62" spans="1:4" ht="15.75" thickBot="1">
      <c r="A62" s="35" t="s">
        <v>199</v>
      </c>
      <c r="B62" s="35" t="s">
        <v>146</v>
      </c>
      <c r="C62" s="36"/>
      <c r="D62" s="36"/>
    </row>
    <row r="63" spans="1:4" ht="23.25" customHeight="1" thickBot="1">
      <c r="A63" s="37"/>
      <c r="B63" s="37" t="s">
        <v>147</v>
      </c>
      <c r="C63" s="38">
        <f>C24+C37+C49</f>
        <v>1452282</v>
      </c>
      <c r="D63" s="38">
        <f>D24+D37+D49</f>
        <v>1481729</v>
      </c>
    </row>
    <row r="64" spans="3:4" ht="15">
      <c r="C64" s="42"/>
      <c r="D64" s="42"/>
    </row>
    <row r="65" spans="3:4" ht="15">
      <c r="C65" s="51">
        <f>+C63-C23</f>
        <v>0</v>
      </c>
      <c r="D65" s="51">
        <f>+D63-D23</f>
        <v>0</v>
      </c>
    </row>
    <row r="66" ht="15">
      <c r="A66" s="40" t="s">
        <v>204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28.8515625" style="7" customWidth="1"/>
    <col min="2" max="2" width="86.57421875" style="7" customWidth="1"/>
    <col min="3" max="4" width="15.421875" style="7" customWidth="1"/>
    <col min="5" max="16384" width="9.140625" style="7" customWidth="1"/>
  </cols>
  <sheetData>
    <row r="1" spans="1:4" s="6" customFormat="1" ht="39.75" customHeight="1" thickBot="1">
      <c r="A1" s="52" t="s">
        <v>22</v>
      </c>
      <c r="B1" s="53"/>
      <c r="C1" s="53"/>
      <c r="D1" s="54"/>
    </row>
    <row r="2" spans="1:4" s="6" customFormat="1" ht="19.5" customHeight="1" thickBot="1">
      <c r="A2" s="55"/>
      <c r="B2" s="56"/>
      <c r="C2" s="56"/>
      <c r="D2" s="57"/>
    </row>
    <row r="3" spans="1:4" s="6" customFormat="1" ht="19.5" customHeight="1" thickBot="1">
      <c r="A3" s="58"/>
      <c r="B3" s="59"/>
      <c r="C3" s="59"/>
      <c r="D3" s="59"/>
    </row>
    <row r="4" spans="1:4" ht="19.5" customHeight="1" thickBot="1">
      <c r="A4" s="60" t="s">
        <v>23</v>
      </c>
      <c r="B4" s="60"/>
      <c r="C4" s="60"/>
      <c r="D4" s="60"/>
    </row>
    <row r="5" spans="1:4" ht="15.75" thickBot="1">
      <c r="A5" s="8" t="s">
        <v>24</v>
      </c>
      <c r="B5" s="8" t="s">
        <v>25</v>
      </c>
      <c r="C5" s="8" t="s">
        <v>24</v>
      </c>
      <c r="D5" s="8" t="s">
        <v>24</v>
      </c>
    </row>
    <row r="6" spans="1:4" ht="15.75" thickBot="1">
      <c r="A6" s="8" t="s">
        <v>24</v>
      </c>
      <c r="B6" s="8" t="s">
        <v>26</v>
      </c>
      <c r="C6" s="8" t="s">
        <v>27</v>
      </c>
      <c r="D6" s="8" t="s">
        <v>28</v>
      </c>
    </row>
    <row r="7" spans="1:4" ht="15">
      <c r="A7" s="9"/>
      <c r="B7" s="9" t="s">
        <v>29</v>
      </c>
      <c r="C7" s="10">
        <f>+C8+C13+C17+C20+C21+C22+C23</f>
        <v>0</v>
      </c>
      <c r="D7" s="10">
        <f>+D8+D13+D17+D20+D21+D22+D23</f>
        <v>0</v>
      </c>
    </row>
    <row r="8" spans="1:4" ht="15">
      <c r="A8" s="11"/>
      <c r="B8" s="11" t="s">
        <v>30</v>
      </c>
      <c r="C8" s="12">
        <f>+C9+C10+C11+C12</f>
        <v>0</v>
      </c>
      <c r="D8" s="12">
        <f>+D9+D10+D11+D12</f>
        <v>0</v>
      </c>
    </row>
    <row r="9" spans="1:4" ht="15">
      <c r="A9" s="11" t="s">
        <v>31</v>
      </c>
      <c r="B9" s="11" t="s">
        <v>32</v>
      </c>
      <c r="C9" s="13">
        <v>0</v>
      </c>
      <c r="D9" s="13">
        <v>0</v>
      </c>
    </row>
    <row r="10" spans="1:4" ht="15">
      <c r="A10" s="11" t="s">
        <v>33</v>
      </c>
      <c r="B10" s="11" t="s">
        <v>34</v>
      </c>
      <c r="C10" s="13">
        <v>0</v>
      </c>
      <c r="D10" s="13">
        <v>0</v>
      </c>
    </row>
    <row r="11" spans="1:4" ht="15">
      <c r="A11" s="11"/>
      <c r="B11" s="11" t="s">
        <v>35</v>
      </c>
      <c r="C11" s="13">
        <v>0</v>
      </c>
      <c r="D11" s="13">
        <v>0</v>
      </c>
    </row>
    <row r="12" spans="1:4" ht="35.25">
      <c r="A12" s="11" t="s">
        <v>36</v>
      </c>
      <c r="B12" s="11" t="s">
        <v>37</v>
      </c>
      <c r="C12" s="13">
        <v>0</v>
      </c>
      <c r="D12" s="13">
        <v>0</v>
      </c>
    </row>
    <row r="13" spans="1:4" ht="15">
      <c r="A13" s="11"/>
      <c r="B13" s="11" t="s">
        <v>38</v>
      </c>
      <c r="C13" s="12">
        <f>+C14+C15+C16</f>
        <v>0</v>
      </c>
      <c r="D13" s="12">
        <f>+D14+D15+D16</f>
        <v>0</v>
      </c>
    </row>
    <row r="14" spans="1:4" ht="15">
      <c r="A14" s="11" t="s">
        <v>39</v>
      </c>
      <c r="B14" s="11" t="s">
        <v>40</v>
      </c>
      <c r="C14" s="13">
        <v>0</v>
      </c>
      <c r="D14" s="13">
        <v>0</v>
      </c>
    </row>
    <row r="15" spans="1:4" ht="15">
      <c r="A15" s="11"/>
      <c r="B15" s="11" t="s">
        <v>35</v>
      </c>
      <c r="C15" s="13">
        <v>0</v>
      </c>
      <c r="D15" s="13">
        <v>0</v>
      </c>
    </row>
    <row r="16" spans="1:4" ht="69">
      <c r="A16" s="11" t="s">
        <v>41</v>
      </c>
      <c r="B16" s="11" t="s">
        <v>42</v>
      </c>
      <c r="C16" s="13">
        <v>0</v>
      </c>
      <c r="D16" s="13">
        <v>0</v>
      </c>
    </row>
    <row r="17" spans="1:4" ht="15">
      <c r="A17" s="11"/>
      <c r="B17" s="11" t="s">
        <v>43</v>
      </c>
      <c r="C17" s="12">
        <f>+C18+C19</f>
        <v>0</v>
      </c>
      <c r="D17" s="12">
        <f>+D18+D19</f>
        <v>0</v>
      </c>
    </row>
    <row r="18" spans="1:4" ht="15">
      <c r="A18" s="11" t="s">
        <v>44</v>
      </c>
      <c r="B18" s="11" t="s">
        <v>40</v>
      </c>
      <c r="C18" s="13">
        <v>0</v>
      </c>
      <c r="D18" s="13">
        <v>0</v>
      </c>
    </row>
    <row r="19" spans="1:4" ht="15">
      <c r="A19" s="11" t="s">
        <v>45</v>
      </c>
      <c r="B19" s="11" t="s">
        <v>46</v>
      </c>
      <c r="C19" s="13">
        <v>0</v>
      </c>
      <c r="D19" s="13">
        <v>0</v>
      </c>
    </row>
    <row r="20" spans="1:4" ht="46.5">
      <c r="A20" s="11" t="s">
        <v>47</v>
      </c>
      <c r="B20" s="11" t="s">
        <v>48</v>
      </c>
      <c r="C20" s="13">
        <v>0</v>
      </c>
      <c r="D20" s="13">
        <v>0</v>
      </c>
    </row>
    <row r="21" spans="1:4" ht="46.5">
      <c r="A21" s="11" t="s">
        <v>49</v>
      </c>
      <c r="B21" s="11" t="s">
        <v>50</v>
      </c>
      <c r="C21" s="13">
        <v>0</v>
      </c>
      <c r="D21" s="13">
        <v>0</v>
      </c>
    </row>
    <row r="22" spans="1:4" ht="15">
      <c r="A22" s="11"/>
      <c r="B22" s="11" t="s">
        <v>51</v>
      </c>
      <c r="C22" s="13">
        <v>0</v>
      </c>
      <c r="D22" s="13">
        <v>0</v>
      </c>
    </row>
    <row r="23" spans="1:4" ht="15">
      <c r="A23" s="11" t="s">
        <v>52</v>
      </c>
      <c r="B23" s="11" t="s">
        <v>53</v>
      </c>
      <c r="C23" s="13">
        <v>0</v>
      </c>
      <c r="D23" s="13">
        <v>0</v>
      </c>
    </row>
    <row r="24" spans="1:4" ht="15">
      <c r="A24" s="9"/>
      <c r="B24" s="9" t="s">
        <v>54</v>
      </c>
      <c r="C24" s="10">
        <f>+C25+C31+C34+C38+C39+C40+C41</f>
        <v>309</v>
      </c>
      <c r="D24" s="10">
        <f>+D25+D31+D34+D38+D39+D40+D41</f>
        <v>315</v>
      </c>
    </row>
    <row r="25" spans="1:4" ht="15">
      <c r="A25" s="11"/>
      <c r="B25" s="11" t="s">
        <v>55</v>
      </c>
      <c r="C25" s="12">
        <f>+C26+C27+C28+C29+C30</f>
        <v>0</v>
      </c>
      <c r="D25" s="12">
        <f>+D26+D27+D28+D29+D30</f>
        <v>0</v>
      </c>
    </row>
    <row r="26" spans="1:4" ht="15">
      <c r="A26" s="11"/>
      <c r="B26" s="11" t="s">
        <v>56</v>
      </c>
      <c r="C26" s="13">
        <v>0</v>
      </c>
      <c r="D26" s="13">
        <v>0</v>
      </c>
    </row>
    <row r="27" spans="1:4" ht="15">
      <c r="A27" s="11" t="s">
        <v>57</v>
      </c>
      <c r="B27" s="11" t="s">
        <v>40</v>
      </c>
      <c r="C27" s="13">
        <v>0</v>
      </c>
      <c r="D27" s="13">
        <v>0</v>
      </c>
    </row>
    <row r="28" spans="1:4" ht="15">
      <c r="A28" s="11" t="s">
        <v>57</v>
      </c>
      <c r="B28" s="11" t="s">
        <v>58</v>
      </c>
      <c r="C28" s="13">
        <v>0</v>
      </c>
      <c r="D28" s="13">
        <v>0</v>
      </c>
    </row>
    <row r="29" spans="1:4" ht="15">
      <c r="A29" s="11" t="s">
        <v>59</v>
      </c>
      <c r="B29" s="11" t="s">
        <v>60</v>
      </c>
      <c r="C29" s="13">
        <v>0</v>
      </c>
      <c r="D29" s="13">
        <v>0</v>
      </c>
    </row>
    <row r="30" spans="1:4" ht="15">
      <c r="A30" s="11" t="s">
        <v>61</v>
      </c>
      <c r="B30" s="11" t="s">
        <v>62</v>
      </c>
      <c r="C30" s="13">
        <v>0</v>
      </c>
      <c r="D30" s="13">
        <v>0</v>
      </c>
    </row>
    <row r="31" spans="1:4" ht="15">
      <c r="A31" s="11"/>
      <c r="B31" s="11" t="s">
        <v>63</v>
      </c>
      <c r="C31" s="12">
        <f>+C32+C33</f>
        <v>0</v>
      </c>
      <c r="D31" s="12">
        <f>+D32+D33</f>
        <v>0</v>
      </c>
    </row>
    <row r="32" spans="1:4" ht="24">
      <c r="A32" s="11" t="s">
        <v>64</v>
      </c>
      <c r="B32" s="11" t="s">
        <v>65</v>
      </c>
      <c r="C32" s="13">
        <v>0</v>
      </c>
      <c r="D32" s="13">
        <v>0</v>
      </c>
    </row>
    <row r="33" spans="1:4" ht="15">
      <c r="A33" s="11"/>
      <c r="B33" s="11" t="s">
        <v>35</v>
      </c>
      <c r="C33" s="13">
        <v>0</v>
      </c>
      <c r="D33" s="13">
        <v>0</v>
      </c>
    </row>
    <row r="34" spans="1:4" ht="15">
      <c r="A34" s="11"/>
      <c r="B34" s="11" t="s">
        <v>66</v>
      </c>
      <c r="C34" s="12">
        <f>+C35+C36+C37</f>
        <v>0</v>
      </c>
      <c r="D34" s="12">
        <f>+D35+D36+D37</f>
        <v>0</v>
      </c>
    </row>
    <row r="35" spans="1:4" ht="46.5">
      <c r="A35" s="11" t="s">
        <v>67</v>
      </c>
      <c r="B35" s="11" t="s">
        <v>68</v>
      </c>
      <c r="C35" s="13">
        <v>0</v>
      </c>
      <c r="D35" s="13">
        <v>0</v>
      </c>
    </row>
    <row r="36" spans="1:4" ht="15">
      <c r="A36" s="11"/>
      <c r="B36" s="11" t="s">
        <v>69</v>
      </c>
      <c r="C36" s="13">
        <v>0</v>
      </c>
      <c r="D36" s="13">
        <v>0</v>
      </c>
    </row>
    <row r="37" spans="1:4" ht="24">
      <c r="A37" s="11" t="s">
        <v>70</v>
      </c>
      <c r="B37" s="11" t="s">
        <v>71</v>
      </c>
      <c r="C37" s="13">
        <v>0</v>
      </c>
      <c r="D37" s="13">
        <v>0</v>
      </c>
    </row>
    <row r="38" spans="1:4" ht="69">
      <c r="A38" s="11" t="s">
        <v>72</v>
      </c>
      <c r="B38" s="11" t="s">
        <v>73</v>
      </c>
      <c r="C38" s="13">
        <v>0</v>
      </c>
      <c r="D38" s="13">
        <v>0</v>
      </c>
    </row>
    <row r="39" spans="1:4" ht="69">
      <c r="A39" s="11" t="s">
        <v>74</v>
      </c>
      <c r="B39" s="11" t="s">
        <v>75</v>
      </c>
      <c r="C39" s="13">
        <v>0</v>
      </c>
      <c r="D39" s="13">
        <v>0</v>
      </c>
    </row>
    <row r="40" spans="1:4" ht="15">
      <c r="A40" s="11" t="s">
        <v>76</v>
      </c>
      <c r="B40" s="11" t="s">
        <v>77</v>
      </c>
      <c r="C40" s="13">
        <v>0</v>
      </c>
      <c r="D40" s="13">
        <v>0</v>
      </c>
    </row>
    <row r="41" spans="1:4" ht="15">
      <c r="A41" s="11"/>
      <c r="B41" s="11" t="s">
        <v>78</v>
      </c>
      <c r="C41" s="13">
        <v>309</v>
      </c>
      <c r="D41" s="13">
        <v>315</v>
      </c>
    </row>
    <row r="42" spans="1:4" ht="15">
      <c r="A42" s="14"/>
      <c r="B42" s="15" t="s">
        <v>79</v>
      </c>
      <c r="C42" s="10">
        <f>+C7+C24</f>
        <v>309</v>
      </c>
      <c r="D42" s="10">
        <f>+D7+D24</f>
        <v>315</v>
      </c>
    </row>
    <row r="43" spans="1:4" ht="15">
      <c r="A43" s="9"/>
      <c r="B43" s="9" t="s">
        <v>80</v>
      </c>
      <c r="C43" s="10">
        <f>+C44+C54+C55</f>
        <v>309</v>
      </c>
      <c r="D43" s="10">
        <f>+D44+D54+D55</f>
        <v>315</v>
      </c>
    </row>
    <row r="44" spans="1:4" ht="15">
      <c r="A44" s="11"/>
      <c r="B44" s="11" t="s">
        <v>81</v>
      </c>
      <c r="C44" s="12">
        <f>+C45+C46+C47+C48+C49+C50+C51+C52+C53</f>
        <v>309</v>
      </c>
      <c r="D44" s="12">
        <f>+D45+D46+D47+D48+D49+D50+D51+D52+D53</f>
        <v>315</v>
      </c>
    </row>
    <row r="45" spans="1:4" ht="24">
      <c r="A45" s="11" t="s">
        <v>82</v>
      </c>
      <c r="B45" s="11" t="s">
        <v>83</v>
      </c>
      <c r="C45" s="13">
        <v>7573</v>
      </c>
      <c r="D45" s="13">
        <v>7573</v>
      </c>
    </row>
    <row r="46" spans="1:4" ht="15">
      <c r="A46" s="11"/>
      <c r="B46" s="11" t="s">
        <v>84</v>
      </c>
      <c r="C46" s="13">
        <v>0</v>
      </c>
      <c r="D46" s="13">
        <v>0</v>
      </c>
    </row>
    <row r="47" spans="1:4" ht="24">
      <c r="A47" s="11" t="s">
        <v>85</v>
      </c>
      <c r="B47" s="11" t="s">
        <v>86</v>
      </c>
      <c r="C47" s="13">
        <v>8347</v>
      </c>
      <c r="D47" s="13">
        <v>8347</v>
      </c>
    </row>
    <row r="48" spans="1:4" ht="15">
      <c r="A48" s="11" t="s">
        <v>87</v>
      </c>
      <c r="B48" s="11" t="s">
        <v>88</v>
      </c>
      <c r="C48" s="13">
        <v>0</v>
      </c>
      <c r="D48" s="13">
        <v>0</v>
      </c>
    </row>
    <row r="49" spans="1:4" ht="15">
      <c r="A49" s="11" t="s">
        <v>89</v>
      </c>
      <c r="B49" s="11" t="s">
        <v>90</v>
      </c>
      <c r="C49" s="13">
        <v>-15611</v>
      </c>
      <c r="D49" s="13">
        <v>-15605</v>
      </c>
    </row>
    <row r="50" spans="1:4" ht="15">
      <c r="A50" s="11"/>
      <c r="B50" s="11" t="s">
        <v>91</v>
      </c>
      <c r="C50" s="13">
        <v>0</v>
      </c>
      <c r="D50" s="13">
        <v>0</v>
      </c>
    </row>
    <row r="51" spans="1:4" ht="15">
      <c r="A51" s="11"/>
      <c r="B51" s="11" t="s">
        <v>92</v>
      </c>
      <c r="C51" s="13">
        <v>0</v>
      </c>
      <c r="D51" s="13">
        <v>0</v>
      </c>
    </row>
    <row r="52" spans="1:4" ht="15">
      <c r="A52" s="11" t="s">
        <v>93</v>
      </c>
      <c r="B52" s="11" t="s">
        <v>94</v>
      </c>
      <c r="C52" s="13">
        <v>0</v>
      </c>
      <c r="D52" s="13">
        <v>0</v>
      </c>
    </row>
    <row r="53" spans="1:4" ht="15">
      <c r="A53" s="11"/>
      <c r="B53" s="11" t="s">
        <v>95</v>
      </c>
      <c r="C53" s="13">
        <v>0</v>
      </c>
      <c r="D53" s="13">
        <v>0</v>
      </c>
    </row>
    <row r="54" spans="1:4" ht="15">
      <c r="A54" s="11" t="s">
        <v>96</v>
      </c>
      <c r="B54" s="11" t="s">
        <v>97</v>
      </c>
      <c r="C54" s="13">
        <v>0</v>
      </c>
      <c r="D54" s="13">
        <v>0</v>
      </c>
    </row>
    <row r="55" spans="1:4" ht="15">
      <c r="A55" s="11" t="s">
        <v>98</v>
      </c>
      <c r="B55" s="11" t="s">
        <v>99</v>
      </c>
      <c r="C55" s="13">
        <v>0</v>
      </c>
      <c r="D55" s="13">
        <v>0</v>
      </c>
    </row>
    <row r="56" spans="1:4" ht="15">
      <c r="A56" s="9"/>
      <c r="B56" s="9" t="s">
        <v>100</v>
      </c>
      <c r="C56" s="10">
        <f>+C57+C61+C66+C67+C68+C69+C70</f>
        <v>0</v>
      </c>
      <c r="D56" s="10">
        <f>+D57+D61+D66+D67+D68+D69+D70</f>
        <v>0</v>
      </c>
    </row>
    <row r="57" spans="1:4" ht="15">
      <c r="A57" s="11"/>
      <c r="B57" s="11" t="s">
        <v>101</v>
      </c>
      <c r="C57" s="12">
        <f>+C58+C59+C60</f>
        <v>0</v>
      </c>
      <c r="D57" s="12">
        <f>+D58+D59+D60</f>
        <v>0</v>
      </c>
    </row>
    <row r="58" spans="1:4" ht="15">
      <c r="A58" s="11"/>
      <c r="B58" s="11" t="s">
        <v>102</v>
      </c>
      <c r="C58" s="13">
        <v>0</v>
      </c>
      <c r="D58" s="13">
        <v>0</v>
      </c>
    </row>
    <row r="59" spans="1:4" ht="15">
      <c r="A59" s="11"/>
      <c r="B59" s="11" t="s">
        <v>103</v>
      </c>
      <c r="C59" s="13">
        <v>0</v>
      </c>
      <c r="D59" s="13">
        <v>0</v>
      </c>
    </row>
    <row r="60" spans="1:4" ht="15">
      <c r="A60" s="11" t="s">
        <v>104</v>
      </c>
      <c r="B60" s="11" t="s">
        <v>105</v>
      </c>
      <c r="C60" s="13">
        <v>0</v>
      </c>
      <c r="D60" s="13">
        <v>0</v>
      </c>
    </row>
    <row r="61" spans="1:4" ht="15">
      <c r="A61" s="11"/>
      <c r="B61" s="11" t="s">
        <v>106</v>
      </c>
      <c r="C61" s="12">
        <f>+C62+C63+C64+C65</f>
        <v>0</v>
      </c>
      <c r="D61" s="12">
        <f>+D62+D63+D64+D65</f>
        <v>0</v>
      </c>
    </row>
    <row r="62" spans="1:4" ht="15">
      <c r="A62" s="11" t="s">
        <v>107</v>
      </c>
      <c r="B62" s="11" t="s">
        <v>108</v>
      </c>
      <c r="C62" s="13">
        <v>0</v>
      </c>
      <c r="D62" s="13">
        <v>0</v>
      </c>
    </row>
    <row r="63" spans="1:4" ht="15">
      <c r="A63" s="11" t="s">
        <v>109</v>
      </c>
      <c r="B63" s="11" t="s">
        <v>110</v>
      </c>
      <c r="C63" s="13">
        <v>0</v>
      </c>
      <c r="D63" s="13">
        <v>0</v>
      </c>
    </row>
    <row r="64" spans="1:4" ht="15">
      <c r="A64" s="11" t="s">
        <v>111</v>
      </c>
      <c r="B64" s="11" t="s">
        <v>112</v>
      </c>
      <c r="C64" s="13">
        <v>0</v>
      </c>
      <c r="D64" s="13">
        <v>0</v>
      </c>
    </row>
    <row r="65" spans="1:4" ht="24">
      <c r="A65" s="11" t="s">
        <v>113</v>
      </c>
      <c r="B65" s="11" t="s">
        <v>114</v>
      </c>
      <c r="C65" s="13">
        <v>0</v>
      </c>
      <c r="D65" s="13">
        <v>0</v>
      </c>
    </row>
    <row r="66" spans="1:4" ht="24">
      <c r="A66" s="11" t="s">
        <v>115</v>
      </c>
      <c r="B66" s="11" t="s">
        <v>116</v>
      </c>
      <c r="C66" s="13">
        <v>0</v>
      </c>
      <c r="D66" s="13">
        <v>0</v>
      </c>
    </row>
    <row r="67" spans="1:4" ht="15">
      <c r="A67" s="11" t="s">
        <v>117</v>
      </c>
      <c r="B67" s="11" t="s">
        <v>118</v>
      </c>
      <c r="C67" s="13">
        <v>0</v>
      </c>
      <c r="D67" s="13">
        <v>0</v>
      </c>
    </row>
    <row r="68" spans="1:4" ht="15">
      <c r="A68" s="11" t="s">
        <v>119</v>
      </c>
      <c r="B68" s="11" t="s">
        <v>120</v>
      </c>
      <c r="C68" s="13">
        <v>0</v>
      </c>
      <c r="D68" s="13">
        <v>0</v>
      </c>
    </row>
    <row r="69" spans="1:4" ht="15">
      <c r="A69" s="11" t="s">
        <v>121</v>
      </c>
      <c r="B69" s="11" t="s">
        <v>122</v>
      </c>
      <c r="C69" s="13">
        <v>0</v>
      </c>
      <c r="D69" s="13">
        <v>0</v>
      </c>
    </row>
    <row r="70" spans="1:4" ht="15">
      <c r="A70" s="11" t="s">
        <v>123</v>
      </c>
      <c r="B70" s="11" t="s">
        <v>124</v>
      </c>
      <c r="C70" s="13">
        <v>0</v>
      </c>
      <c r="D70" s="13">
        <v>0</v>
      </c>
    </row>
    <row r="71" spans="1:4" ht="15">
      <c r="A71" s="9"/>
      <c r="B71" s="9" t="s">
        <v>125</v>
      </c>
      <c r="C71" s="10">
        <f>+C72+C73+C77+C82+C83+C86+C87</f>
        <v>0</v>
      </c>
      <c r="D71" s="10">
        <f>+D72+D73+D77+D82+D83+D86+D87</f>
        <v>0</v>
      </c>
    </row>
    <row r="72" spans="1:4" ht="15">
      <c r="A72" s="11" t="s">
        <v>126</v>
      </c>
      <c r="B72" s="11" t="s">
        <v>127</v>
      </c>
      <c r="C72" s="13">
        <v>0</v>
      </c>
      <c r="D72" s="13">
        <v>0</v>
      </c>
    </row>
    <row r="73" spans="1:4" ht="15">
      <c r="A73" s="11"/>
      <c r="B73" s="11" t="s">
        <v>128</v>
      </c>
      <c r="C73" s="12">
        <f>+C74+C75+C76</f>
        <v>0</v>
      </c>
      <c r="D73" s="12">
        <f>+D74+D75+D76</f>
        <v>0</v>
      </c>
    </row>
    <row r="74" spans="1:4" ht="15">
      <c r="A74" s="11"/>
      <c r="B74" s="11" t="s">
        <v>102</v>
      </c>
      <c r="C74" s="13">
        <v>0</v>
      </c>
      <c r="D74" s="13">
        <v>0</v>
      </c>
    </row>
    <row r="75" spans="1:4" ht="15">
      <c r="A75" s="11"/>
      <c r="B75" s="11" t="s">
        <v>103</v>
      </c>
      <c r="C75" s="13">
        <v>0</v>
      </c>
      <c r="D75" s="13">
        <v>0</v>
      </c>
    </row>
    <row r="76" spans="1:4" ht="24">
      <c r="A76" s="11" t="s">
        <v>129</v>
      </c>
      <c r="B76" s="11" t="s">
        <v>105</v>
      </c>
      <c r="C76" s="13">
        <v>0</v>
      </c>
      <c r="D76" s="13">
        <v>0</v>
      </c>
    </row>
    <row r="77" spans="1:4" ht="15">
      <c r="A77" s="11"/>
      <c r="B77" s="11" t="s">
        <v>130</v>
      </c>
      <c r="C77" s="12">
        <f>+C78+C79+C80+C81</f>
        <v>0</v>
      </c>
      <c r="D77" s="12">
        <f>+D78+D79+D80+D81</f>
        <v>0</v>
      </c>
    </row>
    <row r="78" spans="1:4" ht="15">
      <c r="A78" s="11" t="s">
        <v>131</v>
      </c>
      <c r="B78" s="11" t="s">
        <v>108</v>
      </c>
      <c r="C78" s="13">
        <v>0</v>
      </c>
      <c r="D78" s="13">
        <v>0</v>
      </c>
    </row>
    <row r="79" spans="1:4" ht="15">
      <c r="A79" s="11" t="s">
        <v>132</v>
      </c>
      <c r="B79" s="11" t="s">
        <v>110</v>
      </c>
      <c r="C79" s="13">
        <v>0</v>
      </c>
      <c r="D79" s="13">
        <v>0</v>
      </c>
    </row>
    <row r="80" spans="1:4" ht="15">
      <c r="A80" s="11" t="s">
        <v>133</v>
      </c>
      <c r="B80" s="11" t="s">
        <v>112</v>
      </c>
      <c r="C80" s="13">
        <v>0</v>
      </c>
      <c r="D80" s="13">
        <v>0</v>
      </c>
    </row>
    <row r="81" spans="1:4" ht="69">
      <c r="A81" s="11" t="s">
        <v>134</v>
      </c>
      <c r="B81" s="11" t="s">
        <v>135</v>
      </c>
      <c r="C81" s="13">
        <v>0</v>
      </c>
      <c r="D81" s="13">
        <v>0</v>
      </c>
    </row>
    <row r="82" spans="1:4" ht="35.25">
      <c r="A82" s="11" t="s">
        <v>136</v>
      </c>
      <c r="B82" s="11" t="s">
        <v>137</v>
      </c>
      <c r="C82" s="13">
        <v>0</v>
      </c>
      <c r="D82" s="13">
        <v>0</v>
      </c>
    </row>
    <row r="83" spans="1:4" ht="15">
      <c r="A83" s="11"/>
      <c r="B83" s="11" t="s">
        <v>138</v>
      </c>
      <c r="C83" s="12">
        <f>+C84+C85</f>
        <v>0</v>
      </c>
      <c r="D83" s="12">
        <f>+D84+D85</f>
        <v>0</v>
      </c>
    </row>
    <row r="84" spans="1:4" ht="24">
      <c r="A84" s="11" t="s">
        <v>139</v>
      </c>
      <c r="B84" s="11" t="s">
        <v>140</v>
      </c>
      <c r="C84" s="13">
        <v>0</v>
      </c>
      <c r="D84" s="13">
        <v>0</v>
      </c>
    </row>
    <row r="85" spans="1:4" ht="24">
      <c r="A85" s="11" t="s">
        <v>141</v>
      </c>
      <c r="B85" s="11" t="s">
        <v>142</v>
      </c>
      <c r="C85" s="13">
        <v>0</v>
      </c>
      <c r="D85" s="13">
        <v>0</v>
      </c>
    </row>
    <row r="86" spans="1:4" ht="15">
      <c r="A86" s="11" t="s">
        <v>143</v>
      </c>
      <c r="B86" s="11" t="s">
        <v>144</v>
      </c>
      <c r="C86" s="13">
        <v>0</v>
      </c>
      <c r="D86" s="13">
        <v>0</v>
      </c>
    </row>
    <row r="87" spans="1:4" ht="15">
      <c r="A87" s="11" t="s">
        <v>145</v>
      </c>
      <c r="B87" s="11" t="s">
        <v>146</v>
      </c>
      <c r="C87" s="13">
        <v>0</v>
      </c>
      <c r="D87" s="13">
        <v>0</v>
      </c>
    </row>
    <row r="88" spans="1:4" ht="15">
      <c r="A88" s="14"/>
      <c r="B88" s="15" t="s">
        <v>147</v>
      </c>
      <c r="C88" s="10">
        <f>+C43+C56+C71</f>
        <v>309</v>
      </c>
      <c r="D88" s="10">
        <f>+D43+D56+D71</f>
        <v>315</v>
      </c>
    </row>
    <row r="89" spans="1:4" ht="15">
      <c r="A89" s="16"/>
      <c r="B89" s="16"/>
      <c r="C89" s="17"/>
      <c r="D89" s="17"/>
    </row>
    <row r="90" ht="15">
      <c r="A90" s="18" t="s">
        <v>148</v>
      </c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49.00390625" style="0" customWidth="1"/>
    <col min="2" max="2" width="66.57421875" style="0" customWidth="1"/>
    <col min="3" max="4" width="20.710937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65" t="s">
        <v>23</v>
      </c>
      <c r="B1" s="65"/>
      <c r="C1" s="65"/>
      <c r="D1" s="65"/>
    </row>
    <row r="2" spans="1:4" ht="20.25" thickBot="1">
      <c r="A2" s="29" t="s">
        <v>150</v>
      </c>
      <c r="B2" s="30" t="s">
        <v>151</v>
      </c>
      <c r="C2" s="29"/>
      <c r="D2" s="46"/>
    </row>
    <row r="3" spans="1:4" ht="15.75" thickBot="1">
      <c r="A3" s="29" t="s">
        <v>150</v>
      </c>
      <c r="B3" s="29" t="s">
        <v>152</v>
      </c>
      <c r="C3" s="29" t="s">
        <v>27</v>
      </c>
      <c r="D3" s="46" t="s">
        <v>28</v>
      </c>
    </row>
    <row r="4" spans="1:4" ht="18.75" customHeight="1" thickBot="1">
      <c r="A4" s="33" t="s">
        <v>150</v>
      </c>
      <c r="B4" s="33" t="s">
        <v>153</v>
      </c>
      <c r="C4" s="34">
        <f>SUM(C5:C11)</f>
        <v>2</v>
      </c>
      <c r="D4" s="34">
        <f>SUM(D5:D11)</f>
        <v>1</v>
      </c>
    </row>
    <row r="5" spans="1:4" ht="34.5" thickBot="1">
      <c r="A5" s="35" t="s">
        <v>200</v>
      </c>
      <c r="B5" s="35" t="s">
        <v>30</v>
      </c>
      <c r="C5" s="36">
        <v>1</v>
      </c>
      <c r="D5" s="47">
        <v>1</v>
      </c>
    </row>
    <row r="6" spans="1:4" ht="45.75" thickBot="1">
      <c r="A6" s="35" t="s">
        <v>201</v>
      </c>
      <c r="B6" s="35" t="s">
        <v>38</v>
      </c>
      <c r="C6" s="36"/>
      <c r="D6" s="47"/>
    </row>
    <row r="7" spans="1:4" ht="15.75" thickBot="1">
      <c r="A7" s="35" t="s">
        <v>202</v>
      </c>
      <c r="B7" s="35" t="s">
        <v>43</v>
      </c>
      <c r="C7" s="36"/>
      <c r="D7" s="47"/>
    </row>
    <row r="8" spans="1:4" ht="29.25" customHeight="1" thickBot="1">
      <c r="A8" s="35" t="s">
        <v>47</v>
      </c>
      <c r="B8" s="35" t="s">
        <v>48</v>
      </c>
      <c r="C8" s="36"/>
      <c r="D8" s="47"/>
    </row>
    <row r="9" spans="1:4" ht="35.25" customHeight="1" thickBot="1">
      <c r="A9" s="35" t="s">
        <v>49</v>
      </c>
      <c r="B9" s="35" t="s">
        <v>50</v>
      </c>
      <c r="C9" s="36">
        <v>1</v>
      </c>
      <c r="D9" s="47"/>
    </row>
    <row r="10" spans="1:4" ht="15.75" thickBot="1">
      <c r="A10" s="35"/>
      <c r="B10" s="35" t="s">
        <v>51</v>
      </c>
      <c r="C10" s="36"/>
      <c r="D10" s="47"/>
    </row>
    <row r="11" spans="1:4" ht="15.75" thickBot="1">
      <c r="A11" s="35" t="s">
        <v>161</v>
      </c>
      <c r="B11" s="35" t="s">
        <v>53</v>
      </c>
      <c r="C11" s="36"/>
      <c r="D11" s="47"/>
    </row>
    <row r="12" spans="1:4" ht="15.75" thickBot="1">
      <c r="A12" s="33" t="s">
        <v>150</v>
      </c>
      <c r="B12" s="33" t="s">
        <v>162</v>
      </c>
      <c r="C12" s="34">
        <f>SUM(C13:C15,C19:C22)</f>
        <v>1135</v>
      </c>
      <c r="D12" s="34">
        <f>SUM(D13:D15,D19:D22)</f>
        <v>1193</v>
      </c>
    </row>
    <row r="13" spans="1:4" ht="23.25" thickBot="1">
      <c r="A13" s="35" t="s">
        <v>203</v>
      </c>
      <c r="B13" s="35" t="s">
        <v>55</v>
      </c>
      <c r="C13" s="36"/>
      <c r="D13" s="47"/>
    </row>
    <row r="14" spans="1:4" ht="15.75" thickBot="1">
      <c r="A14" s="35" t="s">
        <v>64</v>
      </c>
      <c r="B14" s="35" t="s">
        <v>63</v>
      </c>
      <c r="C14" s="36"/>
      <c r="D14" s="47"/>
    </row>
    <row r="15" spans="1:4" ht="15.75" thickBot="1">
      <c r="A15" s="35"/>
      <c r="B15" s="35" t="s">
        <v>66</v>
      </c>
      <c r="C15" s="36">
        <f>SUM(C16:C18)</f>
        <v>4</v>
      </c>
      <c r="D15" s="47">
        <f>SUM(D16:D18)</f>
        <v>3</v>
      </c>
    </row>
    <row r="16" spans="1:4" ht="24" customHeight="1" thickBot="1">
      <c r="A16" s="35" t="s">
        <v>169</v>
      </c>
      <c r="B16" s="35" t="s">
        <v>170</v>
      </c>
      <c r="C16" s="36"/>
      <c r="D16" s="47">
        <v>1</v>
      </c>
    </row>
    <row r="17" spans="1:4" ht="15.75" thickBot="1">
      <c r="A17" s="35"/>
      <c r="B17" s="35" t="s">
        <v>171</v>
      </c>
      <c r="C17" s="36"/>
      <c r="D17" s="47"/>
    </row>
    <row r="18" spans="1:4" ht="15.75" thickBot="1">
      <c r="A18" s="35" t="s">
        <v>70</v>
      </c>
      <c r="B18" s="35" t="s">
        <v>172</v>
      </c>
      <c r="C18" s="36">
        <v>4</v>
      </c>
      <c r="D18" s="47">
        <v>2</v>
      </c>
    </row>
    <row r="19" spans="1:4" ht="46.5" customHeight="1" thickBot="1">
      <c r="A19" s="35" t="s">
        <v>72</v>
      </c>
      <c r="B19" s="35" t="s">
        <v>73</v>
      </c>
      <c r="C19" s="36"/>
      <c r="D19" s="47"/>
    </row>
    <row r="20" spans="1:4" ht="52.5" customHeight="1" thickBot="1">
      <c r="A20" s="35" t="s">
        <v>74</v>
      </c>
      <c r="B20" s="35" t="s">
        <v>75</v>
      </c>
      <c r="C20" s="36"/>
      <c r="D20" s="47"/>
    </row>
    <row r="21" spans="1:4" ht="15.75" thickBot="1">
      <c r="A21" s="35" t="s">
        <v>76</v>
      </c>
      <c r="B21" s="35" t="s">
        <v>77</v>
      </c>
      <c r="C21" s="36">
        <v>3</v>
      </c>
      <c r="D21" s="47">
        <v>8</v>
      </c>
    </row>
    <row r="22" spans="1:4" ht="15.75" thickBot="1">
      <c r="A22" s="35"/>
      <c r="B22" s="35" t="s">
        <v>78</v>
      </c>
      <c r="C22" s="36">
        <v>1128</v>
      </c>
      <c r="D22" s="47">
        <v>1182</v>
      </c>
    </row>
    <row r="23" spans="1:4" ht="25.5" customHeight="1" thickBot="1">
      <c r="A23" s="37"/>
      <c r="B23" s="37" t="s">
        <v>79</v>
      </c>
      <c r="C23" s="38">
        <f>C4+C12</f>
        <v>1137</v>
      </c>
      <c r="D23" s="38">
        <f>D4+D12</f>
        <v>1194</v>
      </c>
    </row>
    <row r="24" spans="1:4" ht="15.75" thickBot="1">
      <c r="A24" s="33" t="s">
        <v>150</v>
      </c>
      <c r="B24" s="33" t="s">
        <v>173</v>
      </c>
      <c r="C24" s="34">
        <f>C25+C35+C36</f>
        <v>736</v>
      </c>
      <c r="D24" s="34">
        <f>D25+D35+D36</f>
        <v>706</v>
      </c>
    </row>
    <row r="25" spans="1:4" ht="15.75" thickBot="1">
      <c r="A25" s="35"/>
      <c r="B25" s="35" t="s">
        <v>81</v>
      </c>
      <c r="C25" s="36">
        <f>SUM(C26:C34)</f>
        <v>736</v>
      </c>
      <c r="D25" s="47">
        <f>SUM(D26:D34)</f>
        <v>706</v>
      </c>
    </row>
    <row r="26" spans="1:4" ht="15.75" thickBot="1">
      <c r="A26" s="35" t="s">
        <v>174</v>
      </c>
      <c r="B26" s="35" t="s">
        <v>175</v>
      </c>
      <c r="C26" s="36">
        <v>3</v>
      </c>
      <c r="D26" s="47">
        <v>3</v>
      </c>
    </row>
    <row r="27" spans="1:4" ht="15.75" thickBot="1">
      <c r="A27" s="35"/>
      <c r="B27" s="35" t="s">
        <v>176</v>
      </c>
      <c r="C27" s="36"/>
      <c r="D27" s="47"/>
    </row>
    <row r="28" spans="1:4" ht="15.75" thickBot="1">
      <c r="A28" s="35" t="s">
        <v>177</v>
      </c>
      <c r="B28" s="35" t="s">
        <v>178</v>
      </c>
      <c r="C28" s="36">
        <v>457</v>
      </c>
      <c r="D28" s="47">
        <v>457</v>
      </c>
    </row>
    <row r="29" spans="1:4" ht="15.75" thickBot="1">
      <c r="A29" s="35" t="s">
        <v>87</v>
      </c>
      <c r="B29" s="35" t="s">
        <v>179</v>
      </c>
      <c r="C29" s="36"/>
      <c r="D29" s="47"/>
    </row>
    <row r="30" spans="1:4" ht="15.75" thickBot="1">
      <c r="A30" s="35" t="s">
        <v>89</v>
      </c>
      <c r="B30" s="35" t="s">
        <v>180</v>
      </c>
      <c r="C30" s="36">
        <v>246</v>
      </c>
      <c r="D30" s="47"/>
    </row>
    <row r="31" spans="1:4" ht="15.75" thickBot="1">
      <c r="A31" s="35"/>
      <c r="B31" s="35" t="s">
        <v>181</v>
      </c>
      <c r="C31" s="36"/>
      <c r="D31" s="47"/>
    </row>
    <row r="32" spans="1:4" ht="15.75" thickBot="1">
      <c r="A32" s="35"/>
      <c r="B32" s="35" t="s">
        <v>182</v>
      </c>
      <c r="C32" s="36">
        <v>30</v>
      </c>
      <c r="D32" s="47">
        <v>246</v>
      </c>
    </row>
    <row r="33" spans="1:4" ht="15.75" thickBot="1">
      <c r="A33" s="35" t="s">
        <v>93</v>
      </c>
      <c r="B33" s="35" t="s">
        <v>183</v>
      </c>
      <c r="C33" s="36"/>
      <c r="D33" s="47"/>
    </row>
    <row r="34" spans="1:4" ht="15.75" thickBot="1">
      <c r="A34" s="35"/>
      <c r="B34" s="35" t="s">
        <v>184</v>
      </c>
      <c r="C34" s="36"/>
      <c r="D34" s="47"/>
    </row>
    <row r="35" spans="1:4" ht="15.75" thickBot="1">
      <c r="A35" s="35" t="s">
        <v>96</v>
      </c>
      <c r="B35" s="35" t="s">
        <v>97</v>
      </c>
      <c r="C35" s="36"/>
      <c r="D35" s="47"/>
    </row>
    <row r="36" spans="1:4" ht="15.75" thickBot="1">
      <c r="A36" s="35" t="s">
        <v>98</v>
      </c>
      <c r="B36" s="35" t="s">
        <v>99</v>
      </c>
      <c r="C36" s="36"/>
      <c r="D36" s="47"/>
    </row>
    <row r="37" spans="1:4" ht="15.75" thickBot="1">
      <c r="A37" s="33" t="s">
        <v>150</v>
      </c>
      <c r="B37" s="33" t="s">
        <v>185</v>
      </c>
      <c r="C37" s="34">
        <f>SUM(C38:C39,C44:C48)</f>
        <v>5</v>
      </c>
      <c r="D37" s="34">
        <f>SUM(D38:D39,D44:D48)</f>
        <v>5</v>
      </c>
    </row>
    <row r="38" spans="1:4" ht="15.75" thickBot="1">
      <c r="A38" s="35" t="s">
        <v>104</v>
      </c>
      <c r="B38" s="35" t="s">
        <v>101</v>
      </c>
      <c r="C38" s="36"/>
      <c r="D38" s="47"/>
    </row>
    <row r="39" spans="1:4" ht="15.75" thickBot="1">
      <c r="A39" s="35"/>
      <c r="B39" s="35" t="s">
        <v>106</v>
      </c>
      <c r="C39" s="36">
        <f>SUM(C40:C43)</f>
        <v>5</v>
      </c>
      <c r="D39" s="36">
        <f>SUM(D40:D43)</f>
        <v>5</v>
      </c>
    </row>
    <row r="40" spans="1:4" ht="15.75" thickBot="1">
      <c r="A40" s="35" t="s">
        <v>107</v>
      </c>
      <c r="B40" s="35" t="s">
        <v>189</v>
      </c>
      <c r="C40" s="36"/>
      <c r="D40" s="47"/>
    </row>
    <row r="41" spans="1:4" ht="15.75" thickBot="1">
      <c r="A41" s="35" t="s">
        <v>109</v>
      </c>
      <c r="B41" s="35" t="s">
        <v>190</v>
      </c>
      <c r="C41" s="36"/>
      <c r="D41" s="47"/>
    </row>
    <row r="42" spans="1:4" ht="15.75" thickBot="1">
      <c r="A42" s="35" t="s">
        <v>111</v>
      </c>
      <c r="B42" s="35" t="s">
        <v>191</v>
      </c>
      <c r="C42" s="36"/>
      <c r="D42" s="47"/>
    </row>
    <row r="43" spans="1:4" ht="18" customHeight="1" thickBot="1">
      <c r="A43" s="35" t="s">
        <v>113</v>
      </c>
      <c r="B43" s="35" t="s">
        <v>192</v>
      </c>
      <c r="C43" s="36">
        <v>5</v>
      </c>
      <c r="D43" s="47">
        <v>5</v>
      </c>
    </row>
    <row r="44" spans="1:4" ht="15.75" thickBot="1">
      <c r="A44" s="35" t="s">
        <v>115</v>
      </c>
      <c r="B44" s="35" t="s">
        <v>116</v>
      </c>
      <c r="C44" s="36"/>
      <c r="D44" s="47"/>
    </row>
    <row r="45" spans="1:4" ht="15.75" thickBot="1">
      <c r="A45" s="35" t="s">
        <v>117</v>
      </c>
      <c r="B45" s="35" t="s">
        <v>118</v>
      </c>
      <c r="C45" s="36"/>
      <c r="D45" s="47"/>
    </row>
    <row r="46" spans="1:4" ht="15.75" thickBot="1">
      <c r="A46" s="35" t="s">
        <v>119</v>
      </c>
      <c r="B46" s="35" t="s">
        <v>120</v>
      </c>
      <c r="C46" s="36"/>
      <c r="D46" s="47"/>
    </row>
    <row r="47" spans="1:4" ht="15.75" thickBot="1">
      <c r="A47" s="35" t="s">
        <v>193</v>
      </c>
      <c r="B47" s="35" t="s">
        <v>122</v>
      </c>
      <c r="C47" s="36"/>
      <c r="D47" s="47"/>
    </row>
    <row r="48" spans="1:4" ht="15.75" thickBot="1">
      <c r="A48" s="35" t="s">
        <v>194</v>
      </c>
      <c r="B48" s="35" t="s">
        <v>124</v>
      </c>
      <c r="C48" s="36"/>
      <c r="D48" s="47"/>
    </row>
    <row r="49" spans="1:4" ht="15.75" thickBot="1">
      <c r="A49" s="33" t="s">
        <v>150</v>
      </c>
      <c r="B49" s="33" t="s">
        <v>195</v>
      </c>
      <c r="C49" s="34">
        <f>SUM(C50:C52,C57:C58,C61:C62)</f>
        <v>396</v>
      </c>
      <c r="D49" s="34">
        <f>SUM(D50:D52,D57:D58,D61:D62)</f>
        <v>483</v>
      </c>
    </row>
    <row r="50" spans="1:4" ht="23.25" thickBot="1">
      <c r="A50" s="35" t="s">
        <v>126</v>
      </c>
      <c r="B50" s="35" t="s">
        <v>127</v>
      </c>
      <c r="C50" s="36"/>
      <c r="D50" s="47"/>
    </row>
    <row r="51" spans="1:4" ht="15.75" thickBot="1">
      <c r="A51" s="35" t="s">
        <v>129</v>
      </c>
      <c r="B51" s="35" t="s">
        <v>128</v>
      </c>
      <c r="C51" s="36"/>
      <c r="D51" s="47"/>
    </row>
    <row r="52" spans="1:4" ht="15.75" thickBot="1">
      <c r="A52" s="35"/>
      <c r="B52" s="35" t="s">
        <v>130</v>
      </c>
      <c r="C52" s="36">
        <f>SUM(C53:C56)</f>
        <v>0</v>
      </c>
      <c r="D52" s="47">
        <f>SUM(D53:D56)</f>
        <v>0</v>
      </c>
    </row>
    <row r="53" spans="1:4" ht="15.75" thickBot="1">
      <c r="A53" s="35" t="s">
        <v>131</v>
      </c>
      <c r="B53" s="35" t="s">
        <v>189</v>
      </c>
      <c r="C53" s="36"/>
      <c r="D53" s="47"/>
    </row>
    <row r="54" spans="1:4" ht="15.75" thickBot="1">
      <c r="A54" s="35" t="s">
        <v>132</v>
      </c>
      <c r="B54" s="35" t="s">
        <v>190</v>
      </c>
      <c r="C54" s="36"/>
      <c r="D54" s="47"/>
    </row>
    <row r="55" spans="1:4" ht="15.75" thickBot="1">
      <c r="A55" s="35" t="s">
        <v>133</v>
      </c>
      <c r="B55" s="35" t="s">
        <v>191</v>
      </c>
      <c r="C55" s="36"/>
      <c r="D55" s="47"/>
    </row>
    <row r="56" spans="1:4" ht="42" customHeight="1" thickBot="1">
      <c r="A56" s="35" t="s">
        <v>134</v>
      </c>
      <c r="B56" s="35" t="s">
        <v>196</v>
      </c>
      <c r="C56" s="36"/>
      <c r="D56" s="47"/>
    </row>
    <row r="57" spans="1:4" ht="31.5" customHeight="1" thickBot="1">
      <c r="A57" s="35" t="s">
        <v>136</v>
      </c>
      <c r="B57" s="35" t="s">
        <v>137</v>
      </c>
      <c r="C57" s="36"/>
      <c r="D57" s="47">
        <v>2</v>
      </c>
    </row>
    <row r="58" spans="1:4" ht="15.75" thickBot="1">
      <c r="A58" s="35"/>
      <c r="B58" s="35" t="s">
        <v>138</v>
      </c>
      <c r="C58" s="36">
        <f>SUM(C59:C60)</f>
        <v>244</v>
      </c>
      <c r="D58" s="47">
        <f>SUM(D59:D60)</f>
        <v>287</v>
      </c>
    </row>
    <row r="59" spans="1:4" ht="15.75" thickBot="1">
      <c r="A59" s="35" t="s">
        <v>139</v>
      </c>
      <c r="B59" s="35" t="s">
        <v>197</v>
      </c>
      <c r="C59" s="36">
        <v>53</v>
      </c>
      <c r="D59" s="47">
        <v>203</v>
      </c>
    </row>
    <row r="60" spans="1:4" ht="15.75" thickBot="1">
      <c r="A60" s="35" t="s">
        <v>141</v>
      </c>
      <c r="B60" s="35" t="s">
        <v>198</v>
      </c>
      <c r="C60" s="36">
        <v>191</v>
      </c>
      <c r="D60" s="47">
        <f>60+24</f>
        <v>84</v>
      </c>
    </row>
    <row r="61" spans="1:4" ht="15.75" thickBot="1">
      <c r="A61" s="35" t="s">
        <v>143</v>
      </c>
      <c r="B61" s="35" t="s">
        <v>144</v>
      </c>
      <c r="C61" s="36">
        <v>152</v>
      </c>
      <c r="D61" s="47">
        <v>194</v>
      </c>
    </row>
    <row r="62" spans="1:4" ht="15.75" thickBot="1">
      <c r="A62" s="35" t="s">
        <v>199</v>
      </c>
      <c r="B62" s="35" t="s">
        <v>146</v>
      </c>
      <c r="C62" s="36"/>
      <c r="D62" s="47">
        <v>0</v>
      </c>
    </row>
    <row r="63" spans="1:4" ht="23.25" customHeight="1" thickBot="1">
      <c r="A63" s="37"/>
      <c r="B63" s="37" t="s">
        <v>147</v>
      </c>
      <c r="C63" s="38">
        <f>C24+C37+C49</f>
        <v>1137</v>
      </c>
      <c r="D63" s="38">
        <f>D24+D37+D49</f>
        <v>1194</v>
      </c>
    </row>
    <row r="66" ht="15">
      <c r="A66" s="40" t="s">
        <v>204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4.421875" style="7" customWidth="1"/>
    <col min="2" max="2" width="87.7109375" style="7" customWidth="1"/>
    <col min="3" max="3" width="17.28125" style="7" customWidth="1"/>
    <col min="4" max="4" width="16.57421875" style="7" customWidth="1"/>
    <col min="5" max="16384" width="9.140625" style="7" customWidth="1"/>
  </cols>
  <sheetData>
    <row r="1" spans="1:4" s="6" customFormat="1" ht="39.75" customHeight="1" thickBot="1">
      <c r="A1" s="61" t="s">
        <v>22</v>
      </c>
      <c r="B1" s="53"/>
      <c r="C1" s="53"/>
      <c r="D1" s="54"/>
    </row>
    <row r="2" spans="1:4" s="6" customFormat="1" ht="19.5" customHeight="1" thickBot="1">
      <c r="A2" s="62"/>
      <c r="B2" s="56"/>
      <c r="C2" s="56"/>
      <c r="D2" s="57"/>
    </row>
    <row r="3" spans="1:4" s="6" customFormat="1" ht="19.5" customHeight="1" thickBot="1">
      <c r="A3" s="63"/>
      <c r="B3" s="59"/>
      <c r="C3" s="59"/>
      <c r="D3" s="59"/>
    </row>
    <row r="4" spans="1:4" ht="19.5" customHeight="1" thickBot="1">
      <c r="A4" s="64" t="s">
        <v>23</v>
      </c>
      <c r="B4" s="64"/>
      <c r="C4" s="64"/>
      <c r="D4" s="64"/>
    </row>
    <row r="5" spans="1:4" ht="15.75" thickBot="1">
      <c r="A5" s="19" t="s">
        <v>24</v>
      </c>
      <c r="B5" s="19" t="s">
        <v>25</v>
      </c>
      <c r="C5" s="19" t="s">
        <v>24</v>
      </c>
      <c r="D5" s="19" t="s">
        <v>24</v>
      </c>
    </row>
    <row r="6" spans="1:4" ht="15.75" thickBot="1">
      <c r="A6" s="19" t="s">
        <v>24</v>
      </c>
      <c r="B6" s="19" t="s">
        <v>26</v>
      </c>
      <c r="C6" s="19" t="s">
        <v>27</v>
      </c>
      <c r="D6" s="19" t="s">
        <v>28</v>
      </c>
    </row>
    <row r="7" spans="1:4" ht="15">
      <c r="A7" s="20"/>
      <c r="B7" s="20" t="s">
        <v>29</v>
      </c>
      <c r="C7" s="10">
        <f>+C8+C13+C17+C20+C21+C22+C23</f>
        <v>119807</v>
      </c>
      <c r="D7" s="10">
        <f>+D8+D13+D17+D20+D21+D22+D23</f>
        <v>131127</v>
      </c>
    </row>
    <row r="8" spans="1:4" ht="15">
      <c r="A8" s="21"/>
      <c r="B8" s="21" t="s">
        <v>30</v>
      </c>
      <c r="C8" s="12">
        <f>+C9+C10+C11+C12</f>
        <v>61381</v>
      </c>
      <c r="D8" s="12">
        <f>D9+D10+D11+D12</f>
        <v>67920</v>
      </c>
    </row>
    <row r="9" spans="1:4" ht="15">
      <c r="A9" s="21" t="s">
        <v>31</v>
      </c>
      <c r="B9" s="21" t="s">
        <v>32</v>
      </c>
      <c r="C9" s="13">
        <v>0</v>
      </c>
      <c r="D9" s="13">
        <v>0</v>
      </c>
    </row>
    <row r="10" spans="1:4" ht="15">
      <c r="A10" s="21" t="s">
        <v>33</v>
      </c>
      <c r="B10" s="21" t="s">
        <v>34</v>
      </c>
      <c r="C10" s="13">
        <v>48355</v>
      </c>
      <c r="D10" s="13">
        <v>54861</v>
      </c>
    </row>
    <row r="11" spans="1:4" ht="15">
      <c r="A11" s="21"/>
      <c r="B11" s="21" t="s">
        <v>35</v>
      </c>
      <c r="C11" s="13">
        <v>0</v>
      </c>
      <c r="D11" s="13">
        <v>0</v>
      </c>
    </row>
    <row r="12" spans="1:4" ht="15">
      <c r="A12" s="21" t="s">
        <v>36</v>
      </c>
      <c r="B12" s="21" t="s">
        <v>37</v>
      </c>
      <c r="C12" s="13">
        <v>13026</v>
      </c>
      <c r="D12" s="13">
        <v>13059</v>
      </c>
    </row>
    <row r="13" spans="1:4" ht="15">
      <c r="A13" s="21"/>
      <c r="B13" s="21" t="s">
        <v>38</v>
      </c>
      <c r="C13" s="12">
        <f>+C14+C15+C16</f>
        <v>58426</v>
      </c>
      <c r="D13" s="12">
        <f>+D14+D15+D16</f>
        <v>63181</v>
      </c>
    </row>
    <row r="14" spans="1:4" ht="15">
      <c r="A14" s="21" t="s">
        <v>39</v>
      </c>
      <c r="B14" s="21" t="s">
        <v>40</v>
      </c>
      <c r="C14" s="13">
        <v>0</v>
      </c>
      <c r="D14" s="13">
        <v>0</v>
      </c>
    </row>
    <row r="15" spans="1:4" ht="15">
      <c r="A15" s="21"/>
      <c r="B15" s="21" t="s">
        <v>35</v>
      </c>
      <c r="C15" s="13">
        <v>0</v>
      </c>
      <c r="D15" s="13">
        <v>0</v>
      </c>
    </row>
    <row r="16" spans="1:4" ht="24">
      <c r="A16" s="21" t="s">
        <v>41</v>
      </c>
      <c r="B16" s="21" t="s">
        <v>42</v>
      </c>
      <c r="C16" s="13">
        <v>58426</v>
      </c>
      <c r="D16" s="13">
        <v>63181</v>
      </c>
    </row>
    <row r="17" spans="1:4" ht="15">
      <c r="A17" s="21"/>
      <c r="B17" s="21" t="s">
        <v>43</v>
      </c>
      <c r="C17" s="12">
        <f>+C18+C19</f>
        <v>0</v>
      </c>
      <c r="D17" s="12">
        <f>+D18+D19</f>
        <v>0</v>
      </c>
    </row>
    <row r="18" spans="1:4" ht="15">
      <c r="A18" s="21" t="s">
        <v>44</v>
      </c>
      <c r="B18" s="21" t="s">
        <v>40</v>
      </c>
      <c r="C18" s="13">
        <v>0</v>
      </c>
      <c r="D18" s="13">
        <v>0</v>
      </c>
    </row>
    <row r="19" spans="1:4" ht="15">
      <c r="A19" s="21" t="s">
        <v>45</v>
      </c>
      <c r="B19" s="21" t="s">
        <v>46</v>
      </c>
      <c r="C19" s="13">
        <v>0</v>
      </c>
      <c r="D19" s="13">
        <v>0</v>
      </c>
    </row>
    <row r="20" spans="1:4" ht="24">
      <c r="A20" s="21" t="s">
        <v>47</v>
      </c>
      <c r="B20" s="21" t="s">
        <v>48</v>
      </c>
      <c r="C20" s="13">
        <v>0</v>
      </c>
      <c r="D20" s="13">
        <v>0</v>
      </c>
    </row>
    <row r="21" spans="1:4" ht="24">
      <c r="A21" s="21" t="s">
        <v>49</v>
      </c>
      <c r="B21" s="21" t="s">
        <v>50</v>
      </c>
      <c r="C21" s="13">
        <v>0</v>
      </c>
      <c r="D21" s="13">
        <v>26</v>
      </c>
    </row>
    <row r="22" spans="1:4" ht="15">
      <c r="A22" s="21"/>
      <c r="B22" s="21" t="s">
        <v>51</v>
      </c>
      <c r="C22" s="13">
        <v>0</v>
      </c>
      <c r="D22" s="13">
        <v>0</v>
      </c>
    </row>
    <row r="23" spans="1:4" ht="15">
      <c r="A23" s="21" t="s">
        <v>52</v>
      </c>
      <c r="B23" s="21" t="s">
        <v>53</v>
      </c>
      <c r="C23" s="13">
        <v>0</v>
      </c>
      <c r="D23" s="13">
        <v>0</v>
      </c>
    </row>
    <row r="24" spans="1:4" ht="15">
      <c r="A24" s="20"/>
      <c r="B24" s="20" t="s">
        <v>54</v>
      </c>
      <c r="C24" s="10">
        <f>+C25+C31+C34+C38+C39+C40+C41</f>
        <v>106899</v>
      </c>
      <c r="D24" s="10">
        <f>+D25+D31+D34+D38+D39+D40+D41</f>
        <v>141511</v>
      </c>
    </row>
    <row r="25" spans="1:4" ht="15">
      <c r="A25" s="21"/>
      <c r="B25" s="21" t="s">
        <v>55</v>
      </c>
      <c r="C25" s="12">
        <f>+C26+C27+C28+C29+C30</f>
        <v>0</v>
      </c>
      <c r="D25" s="12">
        <f>+D26+D27+D28+D29+D30</f>
        <v>0</v>
      </c>
    </row>
    <row r="26" spans="1:4" ht="15">
      <c r="A26" s="21"/>
      <c r="B26" s="21" t="s">
        <v>56</v>
      </c>
      <c r="C26" s="13">
        <v>0</v>
      </c>
      <c r="D26" s="13">
        <v>0</v>
      </c>
    </row>
    <row r="27" spans="1:4" ht="15">
      <c r="A27" s="21" t="s">
        <v>57</v>
      </c>
      <c r="B27" s="21" t="s">
        <v>40</v>
      </c>
      <c r="C27" s="13">
        <v>0</v>
      </c>
      <c r="D27" s="13">
        <v>0</v>
      </c>
    </row>
    <row r="28" spans="1:4" ht="15">
      <c r="A28" s="21" t="s">
        <v>57</v>
      </c>
      <c r="B28" s="21" t="s">
        <v>58</v>
      </c>
      <c r="C28" s="13">
        <v>0</v>
      </c>
      <c r="D28" s="13">
        <v>0</v>
      </c>
    </row>
    <row r="29" spans="1:4" ht="15">
      <c r="A29" s="21" t="s">
        <v>59</v>
      </c>
      <c r="B29" s="21" t="s">
        <v>60</v>
      </c>
      <c r="C29" s="13">
        <v>0</v>
      </c>
      <c r="D29" s="13">
        <v>0</v>
      </c>
    </row>
    <row r="30" spans="1:4" ht="15">
      <c r="A30" s="21" t="s">
        <v>61</v>
      </c>
      <c r="B30" s="21" t="s">
        <v>62</v>
      </c>
      <c r="C30" s="13">
        <v>0</v>
      </c>
      <c r="D30" s="13">
        <v>0</v>
      </c>
    </row>
    <row r="31" spans="1:4" ht="15">
      <c r="A31" s="21"/>
      <c r="B31" s="21" t="s">
        <v>63</v>
      </c>
      <c r="C31" s="12">
        <f>+C32+C33</f>
        <v>148</v>
      </c>
      <c r="D31" s="12">
        <f>+D32+D33</f>
        <v>154</v>
      </c>
    </row>
    <row r="32" spans="1:4" ht="15">
      <c r="A32" s="21" t="s">
        <v>64</v>
      </c>
      <c r="B32" s="21" t="s">
        <v>65</v>
      </c>
      <c r="C32" s="13">
        <v>148</v>
      </c>
      <c r="D32" s="13">
        <v>154</v>
      </c>
    </row>
    <row r="33" spans="1:4" ht="15">
      <c r="A33" s="21"/>
      <c r="B33" s="21" t="s">
        <v>35</v>
      </c>
      <c r="C33" s="13">
        <v>0</v>
      </c>
      <c r="D33" s="13">
        <v>0</v>
      </c>
    </row>
    <row r="34" spans="1:4" ht="15">
      <c r="A34" s="21"/>
      <c r="B34" s="21" t="s">
        <v>66</v>
      </c>
      <c r="C34" s="12">
        <f>+C35+C36+C37</f>
        <v>45173</v>
      </c>
      <c r="D34" s="12">
        <f>+D35+D36+D37</f>
        <v>115360</v>
      </c>
    </row>
    <row r="35" spans="1:4" ht="24">
      <c r="A35" s="21" t="s">
        <v>67</v>
      </c>
      <c r="B35" s="21" t="s">
        <v>68</v>
      </c>
      <c r="C35" s="13">
        <v>0</v>
      </c>
      <c r="D35" s="13">
        <v>0</v>
      </c>
    </row>
    <row r="36" spans="1:4" ht="15">
      <c r="A36" s="21"/>
      <c r="B36" s="21" t="s">
        <v>69</v>
      </c>
      <c r="C36" s="13">
        <v>0</v>
      </c>
      <c r="D36" s="13">
        <v>0</v>
      </c>
    </row>
    <row r="37" spans="1:4" ht="15">
      <c r="A37" s="21" t="s">
        <v>70</v>
      </c>
      <c r="B37" s="21" t="s">
        <v>71</v>
      </c>
      <c r="C37" s="13">
        <v>45173</v>
      </c>
      <c r="D37" s="13">
        <v>115360</v>
      </c>
    </row>
    <row r="38" spans="1:4" ht="24">
      <c r="A38" s="21" t="s">
        <v>72</v>
      </c>
      <c r="B38" s="21" t="s">
        <v>73</v>
      </c>
      <c r="C38" s="13">
        <v>0</v>
      </c>
      <c r="D38" s="13">
        <v>0</v>
      </c>
    </row>
    <row r="39" spans="1:4" ht="24">
      <c r="A39" s="21" t="s">
        <v>74</v>
      </c>
      <c r="B39" s="21" t="s">
        <v>75</v>
      </c>
      <c r="C39" s="13">
        <v>80</v>
      </c>
      <c r="D39" s="13">
        <v>80</v>
      </c>
    </row>
    <row r="40" spans="1:4" ht="15">
      <c r="A40" s="21" t="s">
        <v>76</v>
      </c>
      <c r="B40" s="21" t="s">
        <v>77</v>
      </c>
      <c r="C40" s="13">
        <v>3485</v>
      </c>
      <c r="D40" s="13">
        <v>3494</v>
      </c>
    </row>
    <row r="41" spans="1:4" ht="15">
      <c r="A41" s="21"/>
      <c r="B41" s="21" t="s">
        <v>78</v>
      </c>
      <c r="C41" s="13">
        <v>58013</v>
      </c>
      <c r="D41" s="13">
        <v>22423</v>
      </c>
    </row>
    <row r="42" spans="1:4" ht="15">
      <c r="A42" s="22"/>
      <c r="B42" s="23" t="s">
        <v>79</v>
      </c>
      <c r="C42" s="10">
        <f>+C7+C24</f>
        <v>226706</v>
      </c>
      <c r="D42" s="10">
        <f>+D7+D24</f>
        <v>272638</v>
      </c>
    </row>
    <row r="43" spans="1:4" ht="15">
      <c r="A43" s="20"/>
      <c r="B43" s="20" t="s">
        <v>80</v>
      </c>
      <c r="C43" s="10">
        <f>+C44+C54+C55</f>
        <v>204381</v>
      </c>
      <c r="D43" s="10">
        <f>+D44+D54+D55</f>
        <v>243804</v>
      </c>
    </row>
    <row r="44" spans="1:4" ht="15">
      <c r="A44" s="21"/>
      <c r="B44" s="21" t="s">
        <v>81</v>
      </c>
      <c r="C44" s="12">
        <f>+C45+C46+C47+C48+C49+C50+C51+C52+C53</f>
        <v>199630</v>
      </c>
      <c r="D44" s="12">
        <f>+D45+D46+D47+D48+D49+D50+D51+D52+D53</f>
        <v>238888</v>
      </c>
    </row>
    <row r="45" spans="1:4" ht="24">
      <c r="A45" s="21" t="s">
        <v>82</v>
      </c>
      <c r="B45" s="21" t="s">
        <v>83</v>
      </c>
      <c r="C45" s="13">
        <v>700</v>
      </c>
      <c r="D45" s="13">
        <v>700</v>
      </c>
    </row>
    <row r="46" spans="1:4" ht="15">
      <c r="A46" s="21"/>
      <c r="B46" s="21" t="s">
        <v>84</v>
      </c>
      <c r="C46" s="13">
        <v>0</v>
      </c>
      <c r="D46" s="13">
        <v>0</v>
      </c>
    </row>
    <row r="47" spans="1:4" ht="24">
      <c r="A47" s="21" t="s">
        <v>85</v>
      </c>
      <c r="B47" s="21" t="s">
        <v>86</v>
      </c>
      <c r="C47" s="13">
        <v>0</v>
      </c>
      <c r="D47" s="13">
        <v>0</v>
      </c>
    </row>
    <row r="48" spans="1:4" ht="15">
      <c r="A48" s="21" t="s">
        <v>87</v>
      </c>
      <c r="B48" s="21" t="s">
        <v>88</v>
      </c>
      <c r="C48" s="13">
        <v>0</v>
      </c>
      <c r="D48" s="13">
        <v>0</v>
      </c>
    </row>
    <row r="49" spans="1:4" ht="15">
      <c r="A49" s="21" t="s">
        <v>89</v>
      </c>
      <c r="B49" s="21" t="s">
        <v>90</v>
      </c>
      <c r="C49" s="13">
        <v>-379302</v>
      </c>
      <c r="D49" s="13">
        <v>-184355</v>
      </c>
    </row>
    <row r="50" spans="1:4" ht="15">
      <c r="A50" s="21"/>
      <c r="B50" s="21" t="s">
        <v>91</v>
      </c>
      <c r="C50" s="13">
        <v>617490</v>
      </c>
      <c r="D50" s="13">
        <v>617490</v>
      </c>
    </row>
    <row r="51" spans="1:4" ht="15">
      <c r="A51" s="21"/>
      <c r="B51" s="21" t="s">
        <v>92</v>
      </c>
      <c r="C51" s="13">
        <v>-39258</v>
      </c>
      <c r="D51" s="13">
        <v>-194947</v>
      </c>
    </row>
    <row r="52" spans="1:4" ht="15">
      <c r="A52" s="21" t="s">
        <v>93</v>
      </c>
      <c r="B52" s="21" t="s">
        <v>94</v>
      </c>
      <c r="C52" s="13">
        <v>0</v>
      </c>
      <c r="D52" s="13">
        <v>0</v>
      </c>
    </row>
    <row r="53" spans="1:4" ht="15">
      <c r="A53" s="21"/>
      <c r="B53" s="21" t="s">
        <v>95</v>
      </c>
      <c r="C53" s="13">
        <v>0</v>
      </c>
      <c r="D53" s="13">
        <v>0</v>
      </c>
    </row>
    <row r="54" spans="1:4" ht="15">
      <c r="A54" s="21" t="s">
        <v>96</v>
      </c>
      <c r="B54" s="21" t="s">
        <v>97</v>
      </c>
      <c r="C54" s="13">
        <v>0</v>
      </c>
      <c r="D54" s="13">
        <v>0</v>
      </c>
    </row>
    <row r="55" spans="1:4" ht="15">
      <c r="A55" s="21" t="s">
        <v>98</v>
      </c>
      <c r="B55" s="21" t="s">
        <v>99</v>
      </c>
      <c r="C55" s="13">
        <v>4751</v>
      </c>
      <c r="D55" s="13">
        <v>4916</v>
      </c>
    </row>
    <row r="56" spans="1:4" ht="15">
      <c r="A56" s="20"/>
      <c r="B56" s="20" t="s">
        <v>100</v>
      </c>
      <c r="C56" s="10">
        <f>+C57+C61+C66+C67+C68+C69+C70</f>
        <v>0</v>
      </c>
      <c r="D56" s="10">
        <f>+D57+D61+D66+D67+D68+D69+D70</f>
        <v>0</v>
      </c>
    </row>
    <row r="57" spans="1:4" ht="15">
      <c r="A57" s="21"/>
      <c r="B57" s="21" t="s">
        <v>101</v>
      </c>
      <c r="C57" s="12">
        <f>+C58+C59+C60</f>
        <v>0</v>
      </c>
      <c r="D57" s="12">
        <f>+D58+D59+D60</f>
        <v>0</v>
      </c>
    </row>
    <row r="58" spans="1:4" ht="15">
      <c r="A58" s="21"/>
      <c r="B58" s="21" t="s">
        <v>102</v>
      </c>
      <c r="C58" s="13">
        <v>0</v>
      </c>
      <c r="D58" s="13">
        <v>0</v>
      </c>
    </row>
    <row r="59" spans="1:4" ht="15">
      <c r="A59" s="21"/>
      <c r="B59" s="21" t="s">
        <v>103</v>
      </c>
      <c r="C59" s="13">
        <v>0</v>
      </c>
      <c r="D59" s="13">
        <v>0</v>
      </c>
    </row>
    <row r="60" spans="1:4" ht="15">
      <c r="A60" s="21" t="s">
        <v>104</v>
      </c>
      <c r="B60" s="21" t="s">
        <v>105</v>
      </c>
      <c r="C60" s="13">
        <v>0</v>
      </c>
      <c r="D60" s="13">
        <v>0</v>
      </c>
    </row>
    <row r="61" spans="1:4" ht="15">
      <c r="A61" s="21"/>
      <c r="B61" s="21" t="s">
        <v>106</v>
      </c>
      <c r="C61" s="12">
        <f>+C62+C63+C64+C65</f>
        <v>0</v>
      </c>
      <c r="D61" s="12">
        <f>+D62+D63+D64+D65</f>
        <v>0</v>
      </c>
    </row>
    <row r="62" spans="1:4" ht="15">
      <c r="A62" s="21" t="s">
        <v>107</v>
      </c>
      <c r="B62" s="21" t="s">
        <v>108</v>
      </c>
      <c r="C62" s="13">
        <v>0</v>
      </c>
      <c r="D62" s="13">
        <v>0</v>
      </c>
    </row>
    <row r="63" spans="1:4" ht="15">
      <c r="A63" s="21" t="s">
        <v>109</v>
      </c>
      <c r="B63" s="21" t="s">
        <v>110</v>
      </c>
      <c r="C63" s="13">
        <v>0</v>
      </c>
      <c r="D63" s="13">
        <v>0</v>
      </c>
    </row>
    <row r="64" spans="1:4" ht="15">
      <c r="A64" s="21" t="s">
        <v>111</v>
      </c>
      <c r="B64" s="21" t="s">
        <v>112</v>
      </c>
      <c r="C64" s="13">
        <v>0</v>
      </c>
      <c r="D64" s="13">
        <v>0</v>
      </c>
    </row>
    <row r="65" spans="1:4" ht="15">
      <c r="A65" s="21" t="s">
        <v>113</v>
      </c>
      <c r="B65" s="21" t="s">
        <v>114</v>
      </c>
      <c r="C65" s="13">
        <v>0</v>
      </c>
      <c r="D65" s="13">
        <v>0</v>
      </c>
    </row>
    <row r="66" spans="1:4" ht="15">
      <c r="A66" s="21" t="s">
        <v>115</v>
      </c>
      <c r="B66" s="21" t="s">
        <v>116</v>
      </c>
      <c r="C66" s="13">
        <v>0</v>
      </c>
      <c r="D66" s="13">
        <v>0</v>
      </c>
    </row>
    <row r="67" spans="1:4" ht="15">
      <c r="A67" s="21" t="s">
        <v>117</v>
      </c>
      <c r="B67" s="21" t="s">
        <v>118</v>
      </c>
      <c r="C67" s="13">
        <v>0</v>
      </c>
      <c r="D67" s="13">
        <v>0</v>
      </c>
    </row>
    <row r="68" spans="1:4" ht="15">
      <c r="A68" s="21" t="s">
        <v>119</v>
      </c>
      <c r="B68" s="21" t="s">
        <v>120</v>
      </c>
      <c r="C68" s="13">
        <v>0</v>
      </c>
      <c r="D68" s="13">
        <v>0</v>
      </c>
    </row>
    <row r="69" spans="1:4" ht="15">
      <c r="A69" s="21" t="s">
        <v>121</v>
      </c>
      <c r="B69" s="21" t="s">
        <v>122</v>
      </c>
      <c r="C69" s="13">
        <v>0</v>
      </c>
      <c r="D69" s="13">
        <v>0</v>
      </c>
    </row>
    <row r="70" spans="1:4" ht="15">
      <c r="A70" s="21" t="s">
        <v>123</v>
      </c>
      <c r="B70" s="21" t="s">
        <v>124</v>
      </c>
      <c r="C70" s="13">
        <v>0</v>
      </c>
      <c r="D70" s="13">
        <v>0</v>
      </c>
    </row>
    <row r="71" spans="1:4" ht="15">
      <c r="A71" s="20"/>
      <c r="B71" s="20" t="s">
        <v>125</v>
      </c>
      <c r="C71" s="10">
        <f>+C72+C73+C77+C82+C83+C86+C87</f>
        <v>22325</v>
      </c>
      <c r="D71" s="10">
        <f>+D72+D73+D77+D82+D83+D86+D87</f>
        <v>28834</v>
      </c>
    </row>
    <row r="72" spans="1:4" ht="15">
      <c r="A72" s="21" t="s">
        <v>126</v>
      </c>
      <c r="B72" s="21" t="s">
        <v>127</v>
      </c>
      <c r="C72" s="13">
        <v>0</v>
      </c>
      <c r="D72" s="13">
        <v>0</v>
      </c>
    </row>
    <row r="73" spans="1:4" ht="15">
      <c r="A73" s="21"/>
      <c r="B73" s="21" t="s">
        <v>128</v>
      </c>
      <c r="C73" s="12">
        <f>+C74+C75+C76</f>
        <v>2005</v>
      </c>
      <c r="D73" s="12">
        <f>+D74+D75+D76</f>
        <v>2005</v>
      </c>
    </row>
    <row r="74" spans="1:4" ht="15">
      <c r="A74" s="21"/>
      <c r="B74" s="21" t="s">
        <v>102</v>
      </c>
      <c r="C74" s="13">
        <v>2005</v>
      </c>
      <c r="D74" s="13">
        <v>2005</v>
      </c>
    </row>
    <row r="75" spans="1:4" ht="15">
      <c r="A75" s="21"/>
      <c r="B75" s="21" t="s">
        <v>103</v>
      </c>
      <c r="C75" s="13">
        <v>0</v>
      </c>
      <c r="D75" s="13">
        <v>0</v>
      </c>
    </row>
    <row r="76" spans="1:4" ht="15">
      <c r="A76" s="21" t="s">
        <v>129</v>
      </c>
      <c r="B76" s="21" t="s">
        <v>105</v>
      </c>
      <c r="C76" s="13">
        <v>0</v>
      </c>
      <c r="D76" s="13">
        <v>0</v>
      </c>
    </row>
    <row r="77" spans="1:4" ht="15">
      <c r="A77" s="21"/>
      <c r="B77" s="21" t="s">
        <v>130</v>
      </c>
      <c r="C77" s="12">
        <f>+C78+C79+C80+C81</f>
        <v>0</v>
      </c>
      <c r="D77" s="12">
        <f>+D78+D79+D80+D81</f>
        <v>0</v>
      </c>
    </row>
    <row r="78" spans="1:4" ht="15">
      <c r="A78" s="21" t="s">
        <v>131</v>
      </c>
      <c r="B78" s="21" t="s">
        <v>108</v>
      </c>
      <c r="C78" s="13">
        <v>0</v>
      </c>
      <c r="D78" s="13">
        <v>0</v>
      </c>
    </row>
    <row r="79" spans="1:4" ht="15">
      <c r="A79" s="21" t="s">
        <v>132</v>
      </c>
      <c r="B79" s="21" t="s">
        <v>110</v>
      </c>
      <c r="C79" s="13">
        <v>0</v>
      </c>
      <c r="D79" s="13">
        <v>0</v>
      </c>
    </row>
    <row r="80" spans="1:4" ht="15">
      <c r="A80" s="21" t="s">
        <v>133</v>
      </c>
      <c r="B80" s="21" t="s">
        <v>112</v>
      </c>
      <c r="C80" s="13">
        <v>0</v>
      </c>
      <c r="D80" s="13">
        <v>0</v>
      </c>
    </row>
    <row r="81" spans="1:4" ht="24">
      <c r="A81" s="21" t="s">
        <v>134</v>
      </c>
      <c r="B81" s="21" t="s">
        <v>135</v>
      </c>
      <c r="C81" s="13">
        <v>0</v>
      </c>
      <c r="D81" s="13">
        <v>0</v>
      </c>
    </row>
    <row r="82" spans="1:4" ht="24">
      <c r="A82" s="21" t="s">
        <v>136</v>
      </c>
      <c r="B82" s="21" t="s">
        <v>137</v>
      </c>
      <c r="C82" s="13">
        <v>0</v>
      </c>
      <c r="D82" s="13">
        <v>0</v>
      </c>
    </row>
    <row r="83" spans="1:4" ht="15">
      <c r="A83" s="21"/>
      <c r="B83" s="21" t="s">
        <v>138</v>
      </c>
      <c r="C83" s="12">
        <f>+C84+C85</f>
        <v>20320</v>
      </c>
      <c r="D83" s="12">
        <f>+D84+D85</f>
        <v>26829</v>
      </c>
    </row>
    <row r="84" spans="1:4" ht="15">
      <c r="A84" s="21" t="s">
        <v>139</v>
      </c>
      <c r="B84" s="21" t="s">
        <v>140</v>
      </c>
      <c r="C84" s="13">
        <v>14834</v>
      </c>
      <c r="D84" s="13">
        <v>22454</v>
      </c>
    </row>
    <row r="85" spans="1:4" ht="15">
      <c r="A85" s="21" t="s">
        <v>141</v>
      </c>
      <c r="B85" s="21" t="s">
        <v>142</v>
      </c>
      <c r="C85" s="13">
        <v>5486</v>
      </c>
      <c r="D85" s="13">
        <v>4375</v>
      </c>
    </row>
    <row r="86" spans="1:4" ht="15">
      <c r="A86" s="21" t="s">
        <v>143</v>
      </c>
      <c r="B86" s="21" t="s">
        <v>144</v>
      </c>
      <c r="C86" s="13">
        <v>0</v>
      </c>
      <c r="D86" s="13">
        <v>0</v>
      </c>
    </row>
    <row r="87" spans="1:4" ht="15">
      <c r="A87" s="21" t="s">
        <v>145</v>
      </c>
      <c r="B87" s="21" t="s">
        <v>146</v>
      </c>
      <c r="C87" s="13">
        <v>0</v>
      </c>
      <c r="D87" s="13">
        <v>0</v>
      </c>
    </row>
    <row r="88" spans="1:4" ht="15">
      <c r="A88" s="22"/>
      <c r="B88" s="23" t="s">
        <v>147</v>
      </c>
      <c r="C88" s="10">
        <f>+C43+C56+C71</f>
        <v>226706</v>
      </c>
      <c r="D88" s="10">
        <f>+D43+D56+D71</f>
        <v>272638</v>
      </c>
    </row>
    <row r="89" spans="1:4" ht="15">
      <c r="A89" s="16"/>
      <c r="B89" s="16"/>
      <c r="C89" s="17"/>
      <c r="D89" s="17"/>
    </row>
    <row r="90" ht="15">
      <c r="A90" s="24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4.421875" style="7" customWidth="1"/>
    <col min="2" max="2" width="87.7109375" style="7" customWidth="1"/>
    <col min="3" max="3" width="17.28125" style="7" customWidth="1"/>
    <col min="4" max="4" width="16.57421875" style="7" customWidth="1"/>
    <col min="5" max="16384" width="9.140625" style="7" customWidth="1"/>
  </cols>
  <sheetData>
    <row r="1" spans="1:4" s="6" customFormat="1" ht="39.75" customHeight="1" thickBot="1">
      <c r="A1" s="61" t="s">
        <v>22</v>
      </c>
      <c r="B1" s="53"/>
      <c r="C1" s="53"/>
      <c r="D1" s="54"/>
    </row>
    <row r="2" spans="1:4" s="6" customFormat="1" ht="19.5" customHeight="1" thickBot="1">
      <c r="A2" s="62"/>
      <c r="B2" s="56"/>
      <c r="C2" s="56"/>
      <c r="D2" s="57"/>
    </row>
    <row r="3" spans="1:4" s="6" customFormat="1" ht="19.5" customHeight="1" thickBot="1">
      <c r="A3" s="63"/>
      <c r="B3" s="59"/>
      <c r="C3" s="59"/>
      <c r="D3" s="59"/>
    </row>
    <row r="4" spans="1:4" ht="19.5" customHeight="1" thickBot="1">
      <c r="A4" s="64" t="s">
        <v>23</v>
      </c>
      <c r="B4" s="64"/>
      <c r="C4" s="64"/>
      <c r="D4" s="64"/>
    </row>
    <row r="5" spans="1:4" ht="15.75" thickBot="1">
      <c r="A5" s="19" t="s">
        <v>24</v>
      </c>
      <c r="B5" s="19" t="s">
        <v>25</v>
      </c>
      <c r="C5" s="19" t="s">
        <v>24</v>
      </c>
      <c r="D5" s="19" t="s">
        <v>24</v>
      </c>
    </row>
    <row r="6" spans="1:4" ht="15.75" thickBot="1">
      <c r="A6" s="19" t="s">
        <v>24</v>
      </c>
      <c r="B6" s="19" t="s">
        <v>26</v>
      </c>
      <c r="C6" s="19" t="s">
        <v>27</v>
      </c>
      <c r="D6" s="19" t="s">
        <v>28</v>
      </c>
    </row>
    <row r="7" spans="1:4" ht="15">
      <c r="A7" s="20"/>
      <c r="B7" s="20" t="s">
        <v>29</v>
      </c>
      <c r="C7" s="10">
        <f>C8+C13+C17+C20+C21+C22+C23</f>
        <v>76690</v>
      </c>
      <c r="D7" s="10">
        <f>D8+D13+D17+D20+D21+D22+D23</f>
        <v>77076</v>
      </c>
    </row>
    <row r="8" spans="1:4" ht="15">
      <c r="A8" s="21"/>
      <c r="B8" s="21" t="s">
        <v>30</v>
      </c>
      <c r="C8" s="12">
        <f>C9+C10+C11+C12</f>
        <v>14</v>
      </c>
      <c r="D8" s="12">
        <f>D9+D10+D11+D12</f>
        <v>18</v>
      </c>
    </row>
    <row r="9" spans="1:4" ht="15">
      <c r="A9" s="21" t="s">
        <v>31</v>
      </c>
      <c r="B9" s="21" t="s">
        <v>32</v>
      </c>
      <c r="C9" s="13">
        <v>0</v>
      </c>
      <c r="D9" s="13">
        <v>0</v>
      </c>
    </row>
    <row r="10" spans="1:4" ht="15">
      <c r="A10" s="21" t="s">
        <v>33</v>
      </c>
      <c r="B10" s="21" t="s">
        <v>34</v>
      </c>
      <c r="C10" s="13">
        <v>12</v>
      </c>
      <c r="D10" s="13">
        <v>16</v>
      </c>
    </row>
    <row r="11" spans="1:4" ht="15">
      <c r="A11" s="21"/>
      <c r="B11" s="21" t="s">
        <v>35</v>
      </c>
      <c r="C11" s="13">
        <v>0</v>
      </c>
      <c r="D11" s="13">
        <v>0</v>
      </c>
    </row>
    <row r="12" spans="1:4" ht="15">
      <c r="A12" s="21" t="s">
        <v>36</v>
      </c>
      <c r="B12" s="21" t="s">
        <v>37</v>
      </c>
      <c r="C12" s="13">
        <f>D12</f>
        <v>2</v>
      </c>
      <c r="D12" s="13">
        <v>2</v>
      </c>
    </row>
    <row r="13" spans="1:4" ht="15">
      <c r="A13" s="21"/>
      <c r="B13" s="21" t="s">
        <v>38</v>
      </c>
      <c r="C13" s="12">
        <f>C14+C15+C16</f>
        <v>1636</v>
      </c>
      <c r="D13" s="12">
        <f>D14+D15+D16</f>
        <v>1670</v>
      </c>
    </row>
    <row r="14" spans="1:4" ht="15">
      <c r="A14" s="21" t="s">
        <v>39</v>
      </c>
      <c r="B14" s="21" t="s">
        <v>40</v>
      </c>
      <c r="C14" s="13">
        <v>754</v>
      </c>
      <c r="D14" s="13">
        <v>754</v>
      </c>
    </row>
    <row r="15" spans="1:4" ht="15">
      <c r="A15" s="21"/>
      <c r="B15" s="21" t="s">
        <v>35</v>
      </c>
      <c r="C15" s="13">
        <v>0</v>
      </c>
      <c r="D15" s="13">
        <v>0</v>
      </c>
    </row>
    <row r="16" spans="1:4" ht="24">
      <c r="A16" s="21" t="s">
        <v>41</v>
      </c>
      <c r="B16" s="21" t="s">
        <v>42</v>
      </c>
      <c r="C16" s="13">
        <v>882</v>
      </c>
      <c r="D16" s="13">
        <f>1670-D14</f>
        <v>916</v>
      </c>
    </row>
    <row r="17" spans="1:4" ht="15">
      <c r="A17" s="21"/>
      <c r="B17" s="21" t="s">
        <v>43</v>
      </c>
      <c r="C17" s="12">
        <f>C18+C19</f>
        <v>74732</v>
      </c>
      <c r="D17" s="12">
        <f>D18+D19</f>
        <v>75080</v>
      </c>
    </row>
    <row r="18" spans="1:4" ht="15">
      <c r="A18" s="21" t="s">
        <v>44</v>
      </c>
      <c r="B18" s="21" t="s">
        <v>40</v>
      </c>
      <c r="C18" s="13">
        <v>33562</v>
      </c>
      <c r="D18" s="13">
        <v>33562</v>
      </c>
    </row>
    <row r="19" spans="1:4" ht="15">
      <c r="A19" s="21" t="s">
        <v>45</v>
      </c>
      <c r="B19" s="21" t="s">
        <v>46</v>
      </c>
      <c r="C19" s="13">
        <v>41170</v>
      </c>
      <c r="D19" s="13">
        <f>75080-D18</f>
        <v>41518</v>
      </c>
    </row>
    <row r="20" spans="1:4" ht="24">
      <c r="A20" s="21" t="s">
        <v>47</v>
      </c>
      <c r="B20" s="21" t="s">
        <v>48</v>
      </c>
      <c r="C20" s="13">
        <v>0</v>
      </c>
      <c r="D20" s="13">
        <v>0</v>
      </c>
    </row>
    <row r="21" spans="1:4" ht="24">
      <c r="A21" s="21" t="s">
        <v>49</v>
      </c>
      <c r="B21" s="21" t="s">
        <v>50</v>
      </c>
      <c r="C21" s="13">
        <v>308</v>
      </c>
      <c r="D21" s="13">
        <v>308</v>
      </c>
    </row>
    <row r="22" spans="1:4" ht="15">
      <c r="A22" s="21"/>
      <c r="B22" s="21" t="s">
        <v>51</v>
      </c>
      <c r="C22" s="13">
        <v>0</v>
      </c>
      <c r="D22" s="13">
        <v>0</v>
      </c>
    </row>
    <row r="23" spans="1:4" ht="15">
      <c r="A23" s="21" t="s">
        <v>52</v>
      </c>
      <c r="B23" s="21" t="s">
        <v>53</v>
      </c>
      <c r="C23" s="13">
        <v>0</v>
      </c>
      <c r="D23" s="13">
        <v>0</v>
      </c>
    </row>
    <row r="24" spans="1:4" ht="15">
      <c r="A24" s="20"/>
      <c r="B24" s="20" t="s">
        <v>54</v>
      </c>
      <c r="C24" s="10">
        <f>C25+C31+C34+C38+C39+C40+C41</f>
        <v>245406</v>
      </c>
      <c r="D24" s="10">
        <f>D25+D31+D34+D38+D39+D40+D41</f>
        <v>250424</v>
      </c>
    </row>
    <row r="25" spans="1:4" ht="15">
      <c r="A25" s="21"/>
      <c r="B25" s="21" t="s">
        <v>55</v>
      </c>
      <c r="C25" s="12">
        <v>0</v>
      </c>
      <c r="D25" s="12">
        <v>0</v>
      </c>
    </row>
    <row r="26" spans="1:4" ht="15">
      <c r="A26" s="21"/>
      <c r="B26" s="21" t="s">
        <v>56</v>
      </c>
      <c r="C26" s="13">
        <v>0</v>
      </c>
      <c r="D26" s="13">
        <v>0</v>
      </c>
    </row>
    <row r="27" spans="1:4" ht="15">
      <c r="A27" s="21" t="s">
        <v>57</v>
      </c>
      <c r="B27" s="21" t="s">
        <v>40</v>
      </c>
      <c r="C27" s="13">
        <v>0</v>
      </c>
      <c r="D27" s="13">
        <v>0</v>
      </c>
    </row>
    <row r="28" spans="1:4" ht="15">
      <c r="A28" s="21" t="s">
        <v>57</v>
      </c>
      <c r="B28" s="21" t="s">
        <v>58</v>
      </c>
      <c r="C28" s="13">
        <v>0</v>
      </c>
      <c r="D28" s="13">
        <v>0</v>
      </c>
    </row>
    <row r="29" spans="1:4" ht="15">
      <c r="A29" s="21" t="s">
        <v>59</v>
      </c>
      <c r="B29" s="21" t="s">
        <v>60</v>
      </c>
      <c r="C29" s="13">
        <v>0</v>
      </c>
      <c r="D29" s="13">
        <v>0</v>
      </c>
    </row>
    <row r="30" spans="1:4" ht="15">
      <c r="A30" s="21" t="s">
        <v>61</v>
      </c>
      <c r="B30" s="21" t="s">
        <v>62</v>
      </c>
      <c r="C30" s="13">
        <v>0</v>
      </c>
      <c r="D30" s="13">
        <v>0</v>
      </c>
    </row>
    <row r="31" spans="1:4" ht="15">
      <c r="A31" s="21"/>
      <c r="B31" s="21" t="s">
        <v>63</v>
      </c>
      <c r="C31" s="12">
        <f>C32+C33</f>
        <v>137718</v>
      </c>
      <c r="D31" s="12">
        <f>D32+D33</f>
        <v>137718</v>
      </c>
    </row>
    <row r="32" spans="1:4" ht="15">
      <c r="A32" s="21" t="s">
        <v>64</v>
      </c>
      <c r="B32" s="21" t="s">
        <v>65</v>
      </c>
      <c r="C32" s="13">
        <f>D32</f>
        <v>137663</v>
      </c>
      <c r="D32" s="13">
        <f>137718-D33</f>
        <v>137663</v>
      </c>
    </row>
    <row r="33" spans="1:4" ht="15">
      <c r="A33" s="21"/>
      <c r="B33" s="21" t="s">
        <v>35</v>
      </c>
      <c r="C33" s="13">
        <v>55</v>
      </c>
      <c r="D33" s="13">
        <v>55</v>
      </c>
    </row>
    <row r="34" spans="1:4" ht="15">
      <c r="A34" s="21"/>
      <c r="B34" s="21" t="s">
        <v>66</v>
      </c>
      <c r="C34" s="12">
        <f>C35+C36+C37</f>
        <v>30088</v>
      </c>
      <c r="D34" s="12">
        <f>D35+D36+D37</f>
        <v>32854</v>
      </c>
    </row>
    <row r="35" spans="1:4" ht="24">
      <c r="A35" s="21" t="s">
        <v>67</v>
      </c>
      <c r="B35" s="21" t="s">
        <v>68</v>
      </c>
      <c r="C35" s="13">
        <v>328</v>
      </c>
      <c r="D35" s="13">
        <v>3333</v>
      </c>
    </row>
    <row r="36" spans="1:4" ht="15">
      <c r="A36" s="21"/>
      <c r="B36" s="21" t="s">
        <v>69</v>
      </c>
      <c r="C36" s="13">
        <v>6100</v>
      </c>
      <c r="D36" s="13">
        <v>6100</v>
      </c>
    </row>
    <row r="37" spans="1:4" ht="15">
      <c r="A37" s="21" t="s">
        <v>70</v>
      </c>
      <c r="B37" s="21" t="s">
        <v>71</v>
      </c>
      <c r="C37" s="13">
        <f>30088-C35-C36</f>
        <v>23660</v>
      </c>
      <c r="D37" s="13">
        <f>32854-D35-D36</f>
        <v>23421</v>
      </c>
    </row>
    <row r="38" spans="1:4" ht="24">
      <c r="A38" s="21" t="s">
        <v>72</v>
      </c>
      <c r="B38" s="21" t="s">
        <v>73</v>
      </c>
      <c r="C38" s="13">
        <v>50000</v>
      </c>
      <c r="D38" s="13">
        <v>51000</v>
      </c>
    </row>
    <row r="39" spans="1:4" ht="24">
      <c r="A39" s="21" t="s">
        <v>74</v>
      </c>
      <c r="B39" s="21" t="s">
        <v>75</v>
      </c>
      <c r="C39" s="13">
        <v>17586</v>
      </c>
      <c r="D39" s="13">
        <v>17733</v>
      </c>
    </row>
    <row r="40" spans="1:4" ht="15">
      <c r="A40" s="21" t="s">
        <v>76</v>
      </c>
      <c r="B40" s="21" t="s">
        <v>77</v>
      </c>
      <c r="C40" s="13">
        <v>59</v>
      </c>
      <c r="D40" s="13">
        <v>59</v>
      </c>
    </row>
    <row r="41" spans="1:4" ht="15">
      <c r="A41" s="21"/>
      <c r="B41" s="21" t="s">
        <v>78</v>
      </c>
      <c r="C41" s="13">
        <f>10281-326</f>
        <v>9955</v>
      </c>
      <c r="D41" s="13">
        <v>11060</v>
      </c>
    </row>
    <row r="42" spans="1:4" ht="15">
      <c r="A42" s="22"/>
      <c r="B42" s="23" t="s">
        <v>79</v>
      </c>
      <c r="C42" s="10">
        <f>C7+C24</f>
        <v>322096</v>
      </c>
      <c r="D42" s="10">
        <f>D24+D7</f>
        <v>327500</v>
      </c>
    </row>
    <row r="43" spans="1:4" ht="15">
      <c r="A43" s="20"/>
      <c r="B43" s="20" t="s">
        <v>80</v>
      </c>
      <c r="C43" s="10">
        <f>C44</f>
        <v>180756</v>
      </c>
      <c r="D43" s="10">
        <f>D44</f>
        <v>180640</v>
      </c>
    </row>
    <row r="44" spans="1:4" ht="15">
      <c r="A44" s="21"/>
      <c r="B44" s="21" t="s">
        <v>81</v>
      </c>
      <c r="C44" s="12">
        <f>C45+C46+C47+C49+C51</f>
        <v>180756</v>
      </c>
      <c r="D44" s="12">
        <f>D45+D46+D47+D49+D51</f>
        <v>180640</v>
      </c>
    </row>
    <row r="45" spans="1:4" ht="24">
      <c r="A45" s="21" t="s">
        <v>82</v>
      </c>
      <c r="B45" s="21" t="s">
        <v>83</v>
      </c>
      <c r="C45" s="13">
        <f>D45</f>
        <v>179776</v>
      </c>
      <c r="D45" s="13">
        <v>179776</v>
      </c>
    </row>
    <row r="46" spans="1:4" ht="15">
      <c r="A46" s="21"/>
      <c r="B46" s="21" t="s">
        <v>84</v>
      </c>
      <c r="C46" s="13">
        <v>6228</v>
      </c>
      <c r="D46" s="13">
        <v>6228</v>
      </c>
    </row>
    <row r="47" spans="1:4" ht="24">
      <c r="A47" s="21" t="s">
        <v>85</v>
      </c>
      <c r="B47" s="21" t="s">
        <v>86</v>
      </c>
      <c r="C47" s="13">
        <v>9963</v>
      </c>
      <c r="D47" s="13">
        <v>9963</v>
      </c>
    </row>
    <row r="48" spans="1:4" ht="15">
      <c r="A48" s="21" t="s">
        <v>87</v>
      </c>
      <c r="B48" s="21" t="s">
        <v>88</v>
      </c>
      <c r="C48" s="13">
        <v>0</v>
      </c>
      <c r="D48" s="13">
        <v>0</v>
      </c>
    </row>
    <row r="49" spans="1:4" ht="15">
      <c r="A49" s="21" t="s">
        <v>89</v>
      </c>
      <c r="B49" s="21" t="s">
        <v>90</v>
      </c>
      <c r="C49" s="13">
        <f>D49+D51</f>
        <v>-15327</v>
      </c>
      <c r="D49" s="13">
        <v>-18593</v>
      </c>
    </row>
    <row r="50" spans="1:4" ht="15">
      <c r="A50" s="21"/>
      <c r="B50" s="21" t="s">
        <v>91</v>
      </c>
      <c r="C50" s="13">
        <v>0</v>
      </c>
      <c r="D50" s="13">
        <v>0</v>
      </c>
    </row>
    <row r="51" spans="1:4" ht="15">
      <c r="A51" s="21"/>
      <c r="B51" s="21" t="s">
        <v>92</v>
      </c>
      <c r="C51" s="13">
        <v>116</v>
      </c>
      <c r="D51" s="13">
        <v>3266</v>
      </c>
    </row>
    <row r="52" spans="1:4" ht="15">
      <c r="A52" s="21" t="s">
        <v>93</v>
      </c>
      <c r="B52" s="21" t="s">
        <v>94</v>
      </c>
      <c r="C52" s="13">
        <v>0</v>
      </c>
      <c r="D52" s="13">
        <v>0</v>
      </c>
    </row>
    <row r="53" spans="1:4" ht="15">
      <c r="A53" s="21"/>
      <c r="B53" s="21" t="s">
        <v>95</v>
      </c>
      <c r="C53" s="13">
        <v>0</v>
      </c>
      <c r="D53" s="13">
        <v>0</v>
      </c>
    </row>
    <row r="54" spans="1:4" ht="15">
      <c r="A54" s="21" t="s">
        <v>96</v>
      </c>
      <c r="B54" s="21" t="s">
        <v>97</v>
      </c>
      <c r="C54" s="13">
        <v>0</v>
      </c>
      <c r="D54" s="13">
        <v>0</v>
      </c>
    </row>
    <row r="55" spans="1:4" ht="15">
      <c r="A55" s="21" t="s">
        <v>98</v>
      </c>
      <c r="B55" s="21" t="s">
        <v>99</v>
      </c>
      <c r="C55" s="13">
        <v>0</v>
      </c>
      <c r="D55" s="13">
        <v>0</v>
      </c>
    </row>
    <row r="56" spans="1:4" ht="15">
      <c r="A56" s="20"/>
      <c r="B56" s="20" t="s">
        <v>100</v>
      </c>
      <c r="C56" s="10">
        <f>C57+C61+C66+C68</f>
        <v>4954</v>
      </c>
      <c r="D56" s="10">
        <f>D57+D61+D66+D68</f>
        <v>4951</v>
      </c>
    </row>
    <row r="57" spans="1:4" ht="15">
      <c r="A57" s="21"/>
      <c r="B57" s="21" t="s">
        <v>101</v>
      </c>
      <c r="C57" s="12">
        <f>C58+C59+C60</f>
        <v>4812</v>
      </c>
      <c r="D57" s="12">
        <f>D58+D59+D60</f>
        <v>4812</v>
      </c>
    </row>
    <row r="58" spans="1:4" ht="15">
      <c r="A58" s="21"/>
      <c r="B58" s="21" t="s">
        <v>102</v>
      </c>
      <c r="C58" s="13">
        <v>0</v>
      </c>
      <c r="D58" s="13">
        <v>0</v>
      </c>
    </row>
    <row r="59" spans="1:4" ht="15">
      <c r="A59" s="21"/>
      <c r="B59" s="21" t="s">
        <v>103</v>
      </c>
      <c r="C59" s="13">
        <v>0</v>
      </c>
      <c r="D59" s="13">
        <v>0</v>
      </c>
    </row>
    <row r="60" spans="1:4" ht="15">
      <c r="A60" s="21" t="s">
        <v>104</v>
      </c>
      <c r="B60" s="21" t="s">
        <v>105</v>
      </c>
      <c r="C60" s="13">
        <f>D60</f>
        <v>4812</v>
      </c>
      <c r="D60" s="13">
        <v>4812</v>
      </c>
    </row>
    <row r="61" spans="1:4" ht="15">
      <c r="A61" s="21"/>
      <c r="B61" s="21" t="s">
        <v>106</v>
      </c>
      <c r="C61" s="12">
        <f>C65</f>
        <v>142</v>
      </c>
      <c r="D61" s="12">
        <f>D62+D63+D64+D65</f>
        <v>139</v>
      </c>
    </row>
    <row r="62" spans="1:4" ht="15">
      <c r="A62" s="21" t="s">
        <v>107</v>
      </c>
      <c r="B62" s="21" t="s">
        <v>108</v>
      </c>
      <c r="C62" s="13">
        <v>0</v>
      </c>
      <c r="D62" s="13">
        <v>0</v>
      </c>
    </row>
    <row r="63" spans="1:4" ht="15">
      <c r="A63" s="21" t="s">
        <v>109</v>
      </c>
      <c r="B63" s="21" t="s">
        <v>110</v>
      </c>
      <c r="C63" s="13">
        <v>0</v>
      </c>
      <c r="D63" s="13">
        <v>0</v>
      </c>
    </row>
    <row r="64" spans="1:4" ht="15">
      <c r="A64" s="21" t="s">
        <v>111</v>
      </c>
      <c r="B64" s="21" t="s">
        <v>112</v>
      </c>
      <c r="C64" s="13">
        <v>0</v>
      </c>
      <c r="D64" s="13">
        <v>0</v>
      </c>
    </row>
    <row r="65" spans="1:4" ht="15">
      <c r="A65" s="21" t="s">
        <v>113</v>
      </c>
      <c r="B65" s="21" t="s">
        <v>114</v>
      </c>
      <c r="C65" s="13">
        <v>142</v>
      </c>
      <c r="D65" s="13">
        <v>139</v>
      </c>
    </row>
    <row r="66" spans="1:4" ht="15">
      <c r="A66" s="21" t="s">
        <v>115</v>
      </c>
      <c r="B66" s="21" t="s">
        <v>116</v>
      </c>
      <c r="C66" s="13">
        <v>0</v>
      </c>
      <c r="D66" s="13">
        <v>0</v>
      </c>
    </row>
    <row r="67" spans="1:4" ht="15">
      <c r="A67" s="21" t="s">
        <v>117</v>
      </c>
      <c r="B67" s="21" t="s">
        <v>118</v>
      </c>
      <c r="C67" s="13">
        <v>0</v>
      </c>
      <c r="D67" s="13">
        <v>0</v>
      </c>
    </row>
    <row r="68" spans="1:4" ht="15">
      <c r="A68" s="21" t="s">
        <v>119</v>
      </c>
      <c r="B68" s="21" t="s">
        <v>120</v>
      </c>
      <c r="C68" s="13">
        <v>0</v>
      </c>
      <c r="D68" s="13">
        <v>0</v>
      </c>
    </row>
    <row r="69" spans="1:4" ht="15">
      <c r="A69" s="21" t="s">
        <v>121</v>
      </c>
      <c r="B69" s="21" t="s">
        <v>122</v>
      </c>
      <c r="C69" s="13">
        <v>0</v>
      </c>
      <c r="D69" s="13">
        <v>0</v>
      </c>
    </row>
    <row r="70" spans="1:4" ht="15">
      <c r="A70" s="21" t="s">
        <v>123</v>
      </c>
      <c r="B70" s="21" t="s">
        <v>124</v>
      </c>
      <c r="C70" s="13">
        <v>0</v>
      </c>
      <c r="D70" s="13">
        <v>0</v>
      </c>
    </row>
    <row r="71" spans="1:4" ht="15">
      <c r="A71" s="20"/>
      <c r="B71" s="20" t="s">
        <v>125</v>
      </c>
      <c r="C71" s="10">
        <f>C72+C73+C77+C83+C86+C87+C82</f>
        <v>136386</v>
      </c>
      <c r="D71" s="10">
        <f>D72+D73+D77+D83+D86+D87+D82</f>
        <v>141909</v>
      </c>
    </row>
    <row r="72" spans="1:4" ht="15">
      <c r="A72" s="21" t="s">
        <v>126</v>
      </c>
      <c r="B72" s="21" t="s">
        <v>127</v>
      </c>
      <c r="C72" s="13">
        <v>0</v>
      </c>
      <c r="D72" s="13">
        <v>0</v>
      </c>
    </row>
    <row r="73" spans="1:4" ht="15">
      <c r="A73" s="21"/>
      <c r="B73" s="21" t="s">
        <v>128</v>
      </c>
      <c r="C73" s="12">
        <f>C74+C75+C76</f>
        <v>23287</v>
      </c>
      <c r="D73" s="12">
        <f>D74+D75+D76</f>
        <v>23287</v>
      </c>
    </row>
    <row r="74" spans="1:4" ht="15">
      <c r="A74" s="21"/>
      <c r="B74" s="21" t="s">
        <v>102</v>
      </c>
      <c r="C74" s="13">
        <v>0</v>
      </c>
      <c r="D74" s="13">
        <v>0</v>
      </c>
    </row>
    <row r="75" spans="1:4" ht="15">
      <c r="A75" s="21"/>
      <c r="B75" s="21" t="s">
        <v>103</v>
      </c>
      <c r="C75" s="13">
        <v>0</v>
      </c>
      <c r="D75" s="13">
        <v>0</v>
      </c>
    </row>
    <row r="76" spans="1:4" ht="15">
      <c r="A76" s="21" t="s">
        <v>129</v>
      </c>
      <c r="B76" s="21" t="s">
        <v>105</v>
      </c>
      <c r="C76" s="13">
        <v>23287</v>
      </c>
      <c r="D76" s="13">
        <v>23287</v>
      </c>
    </row>
    <row r="77" spans="1:4" ht="15">
      <c r="A77" s="21"/>
      <c r="B77" s="21" t="s">
        <v>130</v>
      </c>
      <c r="C77" s="12">
        <f>C81</f>
        <v>6270</v>
      </c>
      <c r="D77" s="12">
        <f>D81</f>
        <v>6270</v>
      </c>
    </row>
    <row r="78" spans="1:4" ht="15">
      <c r="A78" s="21" t="s">
        <v>131</v>
      </c>
      <c r="B78" s="21" t="s">
        <v>108</v>
      </c>
      <c r="C78" s="13">
        <v>0</v>
      </c>
      <c r="D78" s="13">
        <v>0</v>
      </c>
    </row>
    <row r="79" spans="1:4" ht="15">
      <c r="A79" s="21" t="s">
        <v>132</v>
      </c>
      <c r="B79" s="21" t="s">
        <v>110</v>
      </c>
      <c r="C79" s="13">
        <v>0</v>
      </c>
      <c r="D79" s="13">
        <v>0</v>
      </c>
    </row>
    <row r="80" spans="1:4" ht="15">
      <c r="A80" s="21" t="s">
        <v>133</v>
      </c>
      <c r="B80" s="21" t="s">
        <v>112</v>
      </c>
      <c r="C80" s="13">
        <v>0</v>
      </c>
      <c r="D80" s="13">
        <v>0</v>
      </c>
    </row>
    <row r="81" spans="1:4" ht="24">
      <c r="A81" s="21" t="s">
        <v>134</v>
      </c>
      <c r="B81" s="21" t="s">
        <v>135</v>
      </c>
      <c r="C81" s="13">
        <f>D81</f>
        <v>6270</v>
      </c>
      <c r="D81" s="13">
        <v>6270</v>
      </c>
    </row>
    <row r="82" spans="1:4" ht="24">
      <c r="A82" s="21" t="s">
        <v>136</v>
      </c>
      <c r="B82" s="21" t="s">
        <v>137</v>
      </c>
      <c r="C82" s="13">
        <v>82390</v>
      </c>
      <c r="D82" s="13">
        <v>83877</v>
      </c>
    </row>
    <row r="83" spans="1:4" ht="15">
      <c r="A83" s="21"/>
      <c r="B83" s="21" t="s">
        <v>138</v>
      </c>
      <c r="C83" s="12">
        <f>C84+C85</f>
        <v>24439</v>
      </c>
      <c r="D83" s="12">
        <f>D84+D85</f>
        <v>28475</v>
      </c>
    </row>
    <row r="84" spans="1:4" ht="15">
      <c r="A84" s="21" t="s">
        <v>139</v>
      </c>
      <c r="B84" s="21" t="s">
        <v>140</v>
      </c>
      <c r="C84" s="13">
        <v>2790</v>
      </c>
      <c r="D84" s="13">
        <v>3724</v>
      </c>
    </row>
    <row r="85" spans="1:4" ht="15">
      <c r="A85" s="21" t="s">
        <v>141</v>
      </c>
      <c r="B85" s="21" t="s">
        <v>142</v>
      </c>
      <c r="C85" s="13">
        <f>24439-C84</f>
        <v>21649</v>
      </c>
      <c r="D85" s="13">
        <f>28475-D84</f>
        <v>24751</v>
      </c>
    </row>
    <row r="86" spans="1:4" ht="15">
      <c r="A86" s="21" t="s">
        <v>143</v>
      </c>
      <c r="B86" s="21" t="s">
        <v>144</v>
      </c>
      <c r="C86" s="13">
        <v>0</v>
      </c>
      <c r="D86" s="13">
        <v>0</v>
      </c>
    </row>
    <row r="87" spans="1:4" ht="15">
      <c r="A87" s="21" t="s">
        <v>145</v>
      </c>
      <c r="B87" s="21" t="s">
        <v>146</v>
      </c>
      <c r="C87" s="13">
        <v>0</v>
      </c>
      <c r="D87" s="13">
        <v>0</v>
      </c>
    </row>
    <row r="88" spans="1:4" ht="15">
      <c r="A88" s="22"/>
      <c r="B88" s="23" t="s">
        <v>147</v>
      </c>
      <c r="C88" s="10">
        <f>C71+C56+C43</f>
        <v>322096</v>
      </c>
      <c r="D88" s="10">
        <f>D43+D56+D71</f>
        <v>327500</v>
      </c>
    </row>
    <row r="89" spans="1:4" ht="15">
      <c r="A89" s="16"/>
      <c r="B89" s="16"/>
      <c r="C89" s="17"/>
      <c r="D89" s="17"/>
    </row>
    <row r="90" ht="15">
      <c r="A90" s="24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4.421875" style="7" customWidth="1"/>
    <col min="2" max="2" width="87.7109375" style="7" customWidth="1"/>
    <col min="3" max="3" width="17.28125" style="7" customWidth="1"/>
    <col min="4" max="4" width="16.57421875" style="7" customWidth="1"/>
    <col min="5" max="5" width="9.140625" style="7" customWidth="1"/>
    <col min="6" max="6" width="10.57421875" style="7" bestFit="1" customWidth="1"/>
    <col min="7" max="7" width="9.8515625" style="7" bestFit="1" customWidth="1"/>
    <col min="8" max="8" width="10.8515625" style="7" bestFit="1" customWidth="1"/>
    <col min="9" max="16384" width="9.140625" style="7" customWidth="1"/>
  </cols>
  <sheetData>
    <row r="1" spans="1:4" s="6" customFormat="1" ht="39.75" customHeight="1" thickBot="1">
      <c r="A1" s="61" t="s">
        <v>22</v>
      </c>
      <c r="B1" s="53"/>
      <c r="C1" s="53"/>
      <c r="D1" s="54"/>
    </row>
    <row r="2" spans="1:4" s="6" customFormat="1" ht="19.5" customHeight="1" thickBot="1">
      <c r="A2" s="62" t="s">
        <v>24</v>
      </c>
      <c r="B2" s="56"/>
      <c r="C2" s="56"/>
      <c r="D2" s="57"/>
    </row>
    <row r="3" spans="1:4" s="6" customFormat="1" ht="19.5" customHeight="1" thickBot="1">
      <c r="A3" s="63" t="s">
        <v>24</v>
      </c>
      <c r="B3" s="59"/>
      <c r="C3" s="59"/>
      <c r="D3" s="59"/>
    </row>
    <row r="4" spans="1:4" ht="19.5" customHeight="1" thickBot="1">
      <c r="A4" s="64" t="s">
        <v>149</v>
      </c>
      <c r="B4" s="64"/>
      <c r="C4" s="64"/>
      <c r="D4" s="64"/>
    </row>
    <row r="5" spans="1:4" ht="15.75" thickBot="1">
      <c r="A5" s="19" t="s">
        <v>150</v>
      </c>
      <c r="B5" s="19" t="s">
        <v>151</v>
      </c>
      <c r="C5" s="19" t="s">
        <v>24</v>
      </c>
      <c r="D5" s="19" t="s">
        <v>24</v>
      </c>
    </row>
    <row r="6" spans="1:4" ht="15.75" thickBot="1">
      <c r="A6" s="19" t="s">
        <v>150</v>
      </c>
      <c r="B6" s="19" t="s">
        <v>152</v>
      </c>
      <c r="C6" s="25">
        <v>43921</v>
      </c>
      <c r="D6" s="26">
        <v>43830</v>
      </c>
    </row>
    <row r="7" spans="1:4" ht="15">
      <c r="A7" s="20" t="s">
        <v>150</v>
      </c>
      <c r="B7" s="20" t="s">
        <v>153</v>
      </c>
      <c r="C7" s="10">
        <f>C8+C13+C17+C20+C21+C22+C23</f>
        <v>120768</v>
      </c>
      <c r="D7" s="10">
        <f>D8+D13+D17+D20+D21+D22+D23</f>
        <v>120404</v>
      </c>
    </row>
    <row r="8" spans="1:4" ht="15">
      <c r="A8" s="21" t="s">
        <v>24</v>
      </c>
      <c r="B8" s="21" t="s">
        <v>30</v>
      </c>
      <c r="C8" s="12">
        <f>C9+C10+C11+C12</f>
        <v>159</v>
      </c>
      <c r="D8" s="12">
        <f>D9+D10+D11+D12</f>
        <v>181</v>
      </c>
    </row>
    <row r="9" spans="1:4" ht="15">
      <c r="A9" s="21" t="s">
        <v>31</v>
      </c>
      <c r="B9" s="21" t="s">
        <v>154</v>
      </c>
      <c r="C9" s="13"/>
      <c r="D9" s="13"/>
    </row>
    <row r="10" spans="1:4" ht="15">
      <c r="A10" s="21" t="s">
        <v>33</v>
      </c>
      <c r="B10" s="21" t="s">
        <v>155</v>
      </c>
      <c r="C10" s="13">
        <v>159</v>
      </c>
      <c r="D10" s="13">
        <v>181</v>
      </c>
    </row>
    <row r="11" spans="1:4" ht="15">
      <c r="A11" s="21" t="s">
        <v>24</v>
      </c>
      <c r="B11" s="21" t="s">
        <v>156</v>
      </c>
      <c r="C11" s="13"/>
      <c r="D11" s="13"/>
    </row>
    <row r="12" spans="1:4" ht="15">
      <c r="A12" s="21" t="s">
        <v>36</v>
      </c>
      <c r="B12" s="21" t="s">
        <v>157</v>
      </c>
      <c r="C12" s="27">
        <v>0</v>
      </c>
      <c r="D12" s="27">
        <v>0</v>
      </c>
    </row>
    <row r="13" spans="1:4" ht="15">
      <c r="A13" s="21" t="s">
        <v>24</v>
      </c>
      <c r="B13" s="21" t="s">
        <v>38</v>
      </c>
      <c r="C13" s="12">
        <f>SUM(C14:C16)</f>
        <v>120609</v>
      </c>
      <c r="D13" s="12">
        <f>SUM(D14:D16)</f>
        <v>120223</v>
      </c>
    </row>
    <row r="14" spans="1:4" ht="15">
      <c r="A14" s="21" t="s">
        <v>39</v>
      </c>
      <c r="B14" s="21" t="s">
        <v>158</v>
      </c>
      <c r="C14" s="13"/>
      <c r="D14" s="13"/>
    </row>
    <row r="15" spans="1:4" ht="15">
      <c r="A15" s="21" t="s">
        <v>24</v>
      </c>
      <c r="B15" s="21" t="s">
        <v>156</v>
      </c>
      <c r="C15" s="13"/>
      <c r="D15" s="13"/>
    </row>
    <row r="16" spans="1:4" ht="24">
      <c r="A16" s="21" t="s">
        <v>41</v>
      </c>
      <c r="B16" s="21" t="s">
        <v>159</v>
      </c>
      <c r="C16" s="27">
        <v>120609</v>
      </c>
      <c r="D16" s="13">
        <v>120223</v>
      </c>
    </row>
    <row r="17" spans="1:4" ht="15">
      <c r="A17" s="21" t="s">
        <v>24</v>
      </c>
      <c r="B17" s="21" t="s">
        <v>43</v>
      </c>
      <c r="C17" s="12">
        <f>C18+C19</f>
        <v>0</v>
      </c>
      <c r="D17" s="12">
        <f>D18+D19</f>
        <v>0</v>
      </c>
    </row>
    <row r="18" spans="1:4" ht="15">
      <c r="A18" s="21" t="s">
        <v>44</v>
      </c>
      <c r="B18" s="21" t="s">
        <v>158</v>
      </c>
      <c r="C18" s="13"/>
      <c r="D18" s="13"/>
    </row>
    <row r="19" spans="1:4" ht="15">
      <c r="A19" s="21" t="s">
        <v>45</v>
      </c>
      <c r="B19" s="21" t="s">
        <v>160</v>
      </c>
      <c r="C19" s="13"/>
      <c r="D19" s="13"/>
    </row>
    <row r="20" spans="1:4" ht="24">
      <c r="A20" s="21" t="s">
        <v>47</v>
      </c>
      <c r="B20" s="21" t="s">
        <v>48</v>
      </c>
      <c r="C20" s="13"/>
      <c r="D20" s="13"/>
    </row>
    <row r="21" spans="1:4" ht="24">
      <c r="A21" s="21" t="s">
        <v>49</v>
      </c>
      <c r="B21" s="21" t="s">
        <v>50</v>
      </c>
      <c r="C21" s="13"/>
      <c r="D21" s="13"/>
    </row>
    <row r="22" spans="1:4" ht="15">
      <c r="A22" s="21" t="s">
        <v>24</v>
      </c>
      <c r="B22" s="21" t="s">
        <v>51</v>
      </c>
      <c r="C22" s="13"/>
      <c r="D22" s="13"/>
    </row>
    <row r="23" spans="1:4" ht="15">
      <c r="A23" s="21" t="s">
        <v>161</v>
      </c>
      <c r="B23" s="21" t="s">
        <v>53</v>
      </c>
      <c r="C23" s="13"/>
      <c r="D23" s="13"/>
    </row>
    <row r="24" spans="1:4" ht="15">
      <c r="A24" s="20" t="s">
        <v>150</v>
      </c>
      <c r="B24" s="20" t="s">
        <v>162</v>
      </c>
      <c r="C24" s="10">
        <f>SUM(C25+C31+C34+C38+C39+C40+C41)</f>
        <v>32028</v>
      </c>
      <c r="D24" s="10">
        <f>SUM(D25+D31+D34+D38+D39+D40+D41)</f>
        <v>56190</v>
      </c>
    </row>
    <row r="25" spans="1:4" ht="15">
      <c r="A25" s="21" t="s">
        <v>24</v>
      </c>
      <c r="B25" s="21" t="s">
        <v>55</v>
      </c>
      <c r="C25" s="12">
        <f>C26+C29+C30</f>
        <v>0</v>
      </c>
      <c r="D25" s="12">
        <f>D26+D29+D30</f>
        <v>0</v>
      </c>
    </row>
    <row r="26" spans="1:4" ht="15">
      <c r="A26" s="21" t="s">
        <v>24</v>
      </c>
      <c r="B26" s="21" t="s">
        <v>163</v>
      </c>
      <c r="C26" s="13">
        <f>C27+C28</f>
        <v>0</v>
      </c>
      <c r="D26" s="13">
        <f>D27+D28</f>
        <v>0</v>
      </c>
    </row>
    <row r="27" spans="1:4" ht="15">
      <c r="A27" s="21" t="s">
        <v>57</v>
      </c>
      <c r="B27" s="21" t="s">
        <v>164</v>
      </c>
      <c r="C27" s="13"/>
      <c r="D27" s="13"/>
    </row>
    <row r="28" spans="1:4" ht="15">
      <c r="A28" s="21" t="s">
        <v>57</v>
      </c>
      <c r="B28" s="21" t="s">
        <v>165</v>
      </c>
      <c r="C28" s="13"/>
      <c r="D28" s="13"/>
    </row>
    <row r="29" spans="1:4" ht="15">
      <c r="A29" s="21" t="s">
        <v>59</v>
      </c>
      <c r="B29" s="21" t="s">
        <v>166</v>
      </c>
      <c r="C29" s="13"/>
      <c r="D29" s="13"/>
    </row>
    <row r="30" spans="1:4" ht="15">
      <c r="A30" s="21" t="s">
        <v>61</v>
      </c>
      <c r="B30" s="21" t="s">
        <v>167</v>
      </c>
      <c r="C30" s="13"/>
      <c r="D30" s="13"/>
    </row>
    <row r="31" spans="1:4" ht="15">
      <c r="A31" s="21" t="s">
        <v>24</v>
      </c>
      <c r="B31" s="21" t="s">
        <v>63</v>
      </c>
      <c r="C31" s="12">
        <f>C32+C33</f>
        <v>4367</v>
      </c>
      <c r="D31" s="12">
        <f>D32+D33</f>
        <v>3516</v>
      </c>
    </row>
    <row r="32" spans="1:4" ht="15">
      <c r="A32" s="21" t="s">
        <v>64</v>
      </c>
      <c r="B32" s="21" t="s">
        <v>168</v>
      </c>
      <c r="C32" s="13">
        <v>4367</v>
      </c>
      <c r="D32" s="13">
        <v>3516</v>
      </c>
    </row>
    <row r="33" spans="1:4" ht="15">
      <c r="A33" s="21" t="s">
        <v>24</v>
      </c>
      <c r="B33" s="21" t="s">
        <v>156</v>
      </c>
      <c r="C33" s="13"/>
      <c r="D33" s="13"/>
    </row>
    <row r="34" spans="1:4" ht="15">
      <c r="A34" s="21" t="s">
        <v>24</v>
      </c>
      <c r="B34" s="21" t="s">
        <v>66</v>
      </c>
      <c r="C34" s="12">
        <f>C35+C36+C37</f>
        <v>958</v>
      </c>
      <c r="D34" s="12">
        <f>D35+D36+D37</f>
        <v>43034</v>
      </c>
    </row>
    <row r="35" spans="1:4" ht="15">
      <c r="A35" s="21" t="s">
        <v>169</v>
      </c>
      <c r="B35" s="21" t="s">
        <v>170</v>
      </c>
      <c r="C35" s="13">
        <v>186</v>
      </c>
      <c r="D35" s="13">
        <v>169</v>
      </c>
    </row>
    <row r="36" spans="1:4" ht="15">
      <c r="A36" s="21" t="s">
        <v>24</v>
      </c>
      <c r="B36" s="21" t="s">
        <v>171</v>
      </c>
      <c r="C36" s="13"/>
      <c r="D36" s="13"/>
    </row>
    <row r="37" spans="1:4" ht="15">
      <c r="A37" s="21" t="s">
        <v>70</v>
      </c>
      <c r="B37" s="21" t="s">
        <v>172</v>
      </c>
      <c r="C37" s="13">
        <v>772</v>
      </c>
      <c r="D37" s="13">
        <v>42865</v>
      </c>
    </row>
    <row r="38" spans="1:4" ht="24">
      <c r="A38" s="21" t="s">
        <v>72</v>
      </c>
      <c r="B38" s="21" t="s">
        <v>73</v>
      </c>
      <c r="C38" s="13"/>
      <c r="D38" s="13"/>
    </row>
    <row r="39" spans="1:4" ht="24">
      <c r="A39" s="21" t="s">
        <v>74</v>
      </c>
      <c r="B39" s="21" t="s">
        <v>75</v>
      </c>
      <c r="C39" s="13"/>
      <c r="D39" s="13"/>
    </row>
    <row r="40" spans="1:4" ht="15">
      <c r="A40" s="21" t="s">
        <v>76</v>
      </c>
      <c r="B40" s="21" t="s">
        <v>77</v>
      </c>
      <c r="C40" s="13">
        <v>221</v>
      </c>
      <c r="D40" s="13">
        <v>262</v>
      </c>
    </row>
    <row r="41" spans="1:4" ht="15">
      <c r="A41" s="21" t="s">
        <v>24</v>
      </c>
      <c r="B41" s="21" t="s">
        <v>78</v>
      </c>
      <c r="C41" s="13">
        <v>26482</v>
      </c>
      <c r="D41" s="13">
        <v>9378</v>
      </c>
    </row>
    <row r="42" spans="1:4" ht="15">
      <c r="A42" s="22" t="s">
        <v>24</v>
      </c>
      <c r="B42" s="23" t="s">
        <v>79</v>
      </c>
      <c r="C42" s="10">
        <f>C7+C24</f>
        <v>152796</v>
      </c>
      <c r="D42" s="10">
        <f>D7+D24</f>
        <v>176594</v>
      </c>
    </row>
    <row r="43" spans="1:4" ht="15">
      <c r="A43" s="20" t="s">
        <v>150</v>
      </c>
      <c r="B43" s="20" t="s">
        <v>173</v>
      </c>
      <c r="C43" s="10">
        <f>C44+C54+C55</f>
        <v>113302</v>
      </c>
      <c r="D43" s="10">
        <f>D44+D54+D55</f>
        <v>125531</v>
      </c>
    </row>
    <row r="44" spans="1:4" ht="15">
      <c r="A44" s="21" t="s">
        <v>24</v>
      </c>
      <c r="B44" s="21" t="s">
        <v>81</v>
      </c>
      <c r="C44" s="12">
        <f>SUM(C45:C53)</f>
        <v>22452</v>
      </c>
      <c r="D44" s="12">
        <f>SUM(D45:D53)</f>
        <v>34693</v>
      </c>
    </row>
    <row r="45" spans="1:4" ht="15">
      <c r="A45" s="21" t="s">
        <v>174</v>
      </c>
      <c r="B45" s="21" t="s">
        <v>175</v>
      </c>
      <c r="C45" s="13">
        <v>3005</v>
      </c>
      <c r="D45" s="13">
        <v>3005</v>
      </c>
    </row>
    <row r="46" spans="1:4" ht="15">
      <c r="A46" s="21" t="s">
        <v>24</v>
      </c>
      <c r="B46" s="21" t="s">
        <v>176</v>
      </c>
      <c r="C46" s="13"/>
      <c r="D46" s="13"/>
    </row>
    <row r="47" spans="1:4" ht="15">
      <c r="A47" s="21" t="s">
        <v>177</v>
      </c>
      <c r="B47" s="21" t="s">
        <v>178</v>
      </c>
      <c r="C47" s="13">
        <v>29135</v>
      </c>
      <c r="D47" s="13">
        <v>29135</v>
      </c>
    </row>
    <row r="48" spans="1:4" ht="15">
      <c r="A48" s="21" t="s">
        <v>87</v>
      </c>
      <c r="B48" s="21" t="s">
        <v>179</v>
      </c>
      <c r="C48" s="13"/>
      <c r="D48" s="13"/>
    </row>
    <row r="49" spans="1:4" ht="15">
      <c r="A49" s="21" t="s">
        <v>89</v>
      </c>
      <c r="B49" s="21" t="s">
        <v>180</v>
      </c>
      <c r="C49" s="13">
        <v>-158825</v>
      </c>
      <c r="D49" s="13">
        <v>0</v>
      </c>
    </row>
    <row r="50" spans="1:8" ht="15">
      <c r="A50" s="21" t="s">
        <v>24</v>
      </c>
      <c r="B50" s="21" t="s">
        <v>181</v>
      </c>
      <c r="C50" s="13">
        <v>191168</v>
      </c>
      <c r="D50" s="13">
        <v>161378</v>
      </c>
      <c r="F50" s="28"/>
      <c r="G50" s="28"/>
      <c r="H50" s="28"/>
    </row>
    <row r="51" spans="1:4" ht="15">
      <c r="A51" s="21" t="s">
        <v>24</v>
      </c>
      <c r="B51" s="21" t="s">
        <v>182</v>
      </c>
      <c r="C51" s="13">
        <v>-42031</v>
      </c>
      <c r="D51" s="13">
        <v>-158825</v>
      </c>
    </row>
    <row r="52" spans="1:4" ht="15">
      <c r="A52" s="21" t="s">
        <v>93</v>
      </c>
      <c r="B52" s="21" t="s">
        <v>183</v>
      </c>
      <c r="C52" s="13"/>
      <c r="D52" s="13"/>
    </row>
    <row r="53" spans="1:4" ht="15">
      <c r="A53" s="21" t="s">
        <v>24</v>
      </c>
      <c r="B53" s="21" t="s">
        <v>184</v>
      </c>
      <c r="C53" s="13"/>
      <c r="D53" s="13"/>
    </row>
    <row r="54" spans="1:4" ht="15">
      <c r="A54" s="21" t="s">
        <v>96</v>
      </c>
      <c r="B54" s="21" t="s">
        <v>97</v>
      </c>
      <c r="C54" s="13"/>
      <c r="D54" s="13"/>
    </row>
    <row r="55" spans="1:4" ht="15">
      <c r="A55" s="21" t="s">
        <v>98</v>
      </c>
      <c r="B55" s="21" t="s">
        <v>99</v>
      </c>
      <c r="C55" s="27">
        <v>90850</v>
      </c>
      <c r="D55" s="13">
        <v>90838</v>
      </c>
    </row>
    <row r="56" spans="1:4" ht="15">
      <c r="A56" s="20" t="s">
        <v>150</v>
      </c>
      <c r="B56" s="20" t="s">
        <v>185</v>
      </c>
      <c r="C56" s="10">
        <f>SUM(C57,C61,C66,C67,C68,C69,C70)</f>
        <v>1310</v>
      </c>
      <c r="D56" s="10">
        <f>SUM(D57,D61,D66,D67,D68,D69,D70)</f>
        <v>1345</v>
      </c>
    </row>
    <row r="57" spans="1:4" ht="15">
      <c r="A57" s="21" t="s">
        <v>24</v>
      </c>
      <c r="B57" s="21" t="s">
        <v>101</v>
      </c>
      <c r="C57" s="12">
        <f>SUM(C58:C60)</f>
        <v>896</v>
      </c>
      <c r="D57" s="12">
        <f>SUM(D58:D60)</f>
        <v>896</v>
      </c>
    </row>
    <row r="58" spans="1:4" ht="15">
      <c r="A58" s="21" t="s">
        <v>24</v>
      </c>
      <c r="B58" s="21" t="s">
        <v>186</v>
      </c>
      <c r="C58" s="13"/>
      <c r="D58" s="13"/>
    </row>
    <row r="59" spans="1:4" ht="15">
      <c r="A59" s="21" t="s">
        <v>24</v>
      </c>
      <c r="B59" s="21" t="s">
        <v>187</v>
      </c>
      <c r="C59" s="13"/>
      <c r="D59" s="13"/>
    </row>
    <row r="60" spans="1:4" ht="15">
      <c r="A60" s="21" t="s">
        <v>104</v>
      </c>
      <c r="B60" s="21" t="s">
        <v>188</v>
      </c>
      <c r="C60" s="13">
        <v>896</v>
      </c>
      <c r="D60" s="13">
        <v>896</v>
      </c>
    </row>
    <row r="61" spans="1:4" ht="15">
      <c r="A61" s="21" t="s">
        <v>24</v>
      </c>
      <c r="B61" s="21" t="s">
        <v>106</v>
      </c>
      <c r="C61" s="12">
        <f>SUM(C62:C65)</f>
        <v>414</v>
      </c>
      <c r="D61" s="12">
        <f>SUM(D62:D65)</f>
        <v>449</v>
      </c>
    </row>
    <row r="62" spans="1:4" ht="15">
      <c r="A62" s="21" t="s">
        <v>107</v>
      </c>
      <c r="B62" s="21" t="s">
        <v>189</v>
      </c>
      <c r="C62" s="13"/>
      <c r="D62" s="13"/>
    </row>
    <row r="63" spans="1:4" ht="15">
      <c r="A63" s="21" t="s">
        <v>109</v>
      </c>
      <c r="B63" s="21" t="s">
        <v>190</v>
      </c>
      <c r="C63" s="13"/>
      <c r="D63" s="13"/>
    </row>
    <row r="64" spans="1:4" ht="15">
      <c r="A64" s="21" t="s">
        <v>111</v>
      </c>
      <c r="B64" s="21" t="s">
        <v>191</v>
      </c>
      <c r="C64" s="13"/>
      <c r="D64" s="13"/>
    </row>
    <row r="65" spans="1:4" ht="15">
      <c r="A65" s="21" t="s">
        <v>113</v>
      </c>
      <c r="B65" s="21" t="s">
        <v>192</v>
      </c>
      <c r="C65" s="13">
        <v>414</v>
      </c>
      <c r="D65" s="13">
        <v>449</v>
      </c>
    </row>
    <row r="66" spans="1:4" ht="15">
      <c r="A66" s="21" t="s">
        <v>115</v>
      </c>
      <c r="B66" s="21" t="s">
        <v>116</v>
      </c>
      <c r="C66" s="13"/>
      <c r="D66" s="13"/>
    </row>
    <row r="67" spans="1:4" ht="15">
      <c r="A67" s="21" t="s">
        <v>117</v>
      </c>
      <c r="B67" s="21" t="s">
        <v>118</v>
      </c>
      <c r="C67" s="13"/>
      <c r="D67" s="13"/>
    </row>
    <row r="68" spans="1:4" ht="15">
      <c r="A68" s="21" t="s">
        <v>119</v>
      </c>
      <c r="B68" s="21" t="s">
        <v>120</v>
      </c>
      <c r="C68" s="13" t="s">
        <v>24</v>
      </c>
      <c r="D68" s="13" t="s">
        <v>24</v>
      </c>
    </row>
    <row r="69" spans="1:4" ht="15">
      <c r="A69" s="21" t="s">
        <v>193</v>
      </c>
      <c r="B69" s="21" t="s">
        <v>122</v>
      </c>
      <c r="C69" s="13" t="s">
        <v>24</v>
      </c>
      <c r="D69" s="13" t="s">
        <v>24</v>
      </c>
    </row>
    <row r="70" spans="1:4" ht="15">
      <c r="A70" s="21" t="s">
        <v>194</v>
      </c>
      <c r="B70" s="21" t="s">
        <v>124</v>
      </c>
      <c r="C70" s="13" t="s">
        <v>24</v>
      </c>
      <c r="D70" s="13" t="s">
        <v>24</v>
      </c>
    </row>
    <row r="71" spans="1:4" ht="15">
      <c r="A71" s="20" t="s">
        <v>150</v>
      </c>
      <c r="B71" s="20" t="s">
        <v>195</v>
      </c>
      <c r="C71" s="10">
        <f>SUM(C72+C73+C77+C82+C83+C86+C87)</f>
        <v>38182</v>
      </c>
      <c r="D71" s="10">
        <f>SUM(D72+D73+D77+D82+D83+D86+D87)</f>
        <v>49717</v>
      </c>
    </row>
    <row r="72" spans="1:4" ht="15">
      <c r="A72" s="21" t="s">
        <v>126</v>
      </c>
      <c r="B72" s="21" t="s">
        <v>127</v>
      </c>
      <c r="C72" s="13"/>
      <c r="D72" s="13"/>
    </row>
    <row r="73" spans="1:4" ht="15">
      <c r="A73" s="21" t="s">
        <v>24</v>
      </c>
      <c r="B73" s="21" t="s">
        <v>128</v>
      </c>
      <c r="C73" s="12">
        <f>SUM(C74:C76)</f>
        <v>0</v>
      </c>
      <c r="D73" s="12">
        <f>SUM(D74:D76)</f>
        <v>0</v>
      </c>
    </row>
    <row r="74" spans="1:4" ht="15">
      <c r="A74" s="21" t="s">
        <v>24</v>
      </c>
      <c r="B74" s="21" t="s">
        <v>186</v>
      </c>
      <c r="C74" s="13"/>
      <c r="D74" s="13"/>
    </row>
    <row r="75" spans="1:4" ht="15">
      <c r="A75" s="21" t="s">
        <v>24</v>
      </c>
      <c r="B75" s="21" t="s">
        <v>187</v>
      </c>
      <c r="C75" s="13"/>
      <c r="D75" s="13"/>
    </row>
    <row r="76" spans="1:4" ht="15">
      <c r="A76" s="21" t="s">
        <v>129</v>
      </c>
      <c r="B76" s="21" t="s">
        <v>188</v>
      </c>
      <c r="C76" s="13"/>
      <c r="D76" s="13"/>
    </row>
    <row r="77" spans="1:4" ht="15">
      <c r="A77" s="21" t="s">
        <v>24</v>
      </c>
      <c r="B77" s="21" t="s">
        <v>130</v>
      </c>
      <c r="C77" s="12">
        <f>SUM(C78:C81)</f>
        <v>12191</v>
      </c>
      <c r="D77" s="12">
        <f>SUM(D78:D81)</f>
        <v>2954</v>
      </c>
    </row>
    <row r="78" spans="1:4" ht="15">
      <c r="A78" s="21" t="s">
        <v>131</v>
      </c>
      <c r="B78" s="21" t="s">
        <v>189</v>
      </c>
      <c r="C78" s="13"/>
      <c r="D78" s="13"/>
    </row>
    <row r="79" spans="1:4" ht="15">
      <c r="A79" s="21" t="s">
        <v>132</v>
      </c>
      <c r="B79" s="21" t="s">
        <v>190</v>
      </c>
      <c r="C79" s="13"/>
      <c r="D79" s="13"/>
    </row>
    <row r="80" spans="1:4" ht="15">
      <c r="A80" s="21" t="s">
        <v>133</v>
      </c>
      <c r="B80" s="21" t="s">
        <v>191</v>
      </c>
      <c r="C80" s="13"/>
      <c r="D80" s="13"/>
    </row>
    <row r="81" spans="1:4" ht="24">
      <c r="A81" s="21" t="s">
        <v>134</v>
      </c>
      <c r="B81" s="21" t="s">
        <v>196</v>
      </c>
      <c r="C81" s="13">
        <v>12191</v>
      </c>
      <c r="D81" s="13">
        <v>2954</v>
      </c>
    </row>
    <row r="82" spans="1:4" ht="24">
      <c r="A82" s="21" t="s">
        <v>136</v>
      </c>
      <c r="B82" s="21" t="s">
        <v>137</v>
      </c>
      <c r="C82" s="13"/>
      <c r="D82" s="13"/>
    </row>
    <row r="83" spans="1:4" ht="15">
      <c r="A83" s="21" t="s">
        <v>24</v>
      </c>
      <c r="B83" s="21" t="s">
        <v>138</v>
      </c>
      <c r="C83" s="12">
        <f>SUM(C84+C85)</f>
        <v>25991</v>
      </c>
      <c r="D83" s="12">
        <f>SUM(D84+D85)</f>
        <v>46763</v>
      </c>
    </row>
    <row r="84" spans="1:4" ht="15">
      <c r="A84" s="21" t="s">
        <v>139</v>
      </c>
      <c r="B84" s="21" t="s">
        <v>197</v>
      </c>
      <c r="C84" s="27">
        <v>17618</v>
      </c>
      <c r="D84" s="13">
        <v>23647</v>
      </c>
    </row>
    <row r="85" spans="1:4" ht="15">
      <c r="A85" s="21" t="s">
        <v>141</v>
      </c>
      <c r="B85" s="21" t="s">
        <v>198</v>
      </c>
      <c r="C85" s="13">
        <v>8373</v>
      </c>
      <c r="D85" s="13">
        <v>23116</v>
      </c>
    </row>
    <row r="86" spans="1:4" ht="15">
      <c r="A86" s="21" t="s">
        <v>143</v>
      </c>
      <c r="B86" s="21" t="s">
        <v>144</v>
      </c>
      <c r="C86" s="13"/>
      <c r="D86" s="13"/>
    </row>
    <row r="87" spans="1:4" ht="15">
      <c r="A87" s="21" t="s">
        <v>199</v>
      </c>
      <c r="B87" s="21" t="s">
        <v>146</v>
      </c>
      <c r="C87" s="13"/>
      <c r="D87" s="13"/>
    </row>
    <row r="88" spans="1:4" ht="15">
      <c r="A88" s="22" t="s">
        <v>24</v>
      </c>
      <c r="B88" s="23" t="s">
        <v>147</v>
      </c>
      <c r="C88" s="10">
        <f>C43+C56+C71</f>
        <v>152794</v>
      </c>
      <c r="D88" s="10">
        <f>D43+D56+D71</f>
        <v>176593</v>
      </c>
    </row>
    <row r="89" spans="1:4" ht="15">
      <c r="A89" s="16"/>
      <c r="B89" s="16"/>
      <c r="C89" s="17"/>
      <c r="D89" s="17"/>
    </row>
    <row r="90" ht="15">
      <c r="A90" s="24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28.8515625" style="7" customWidth="1"/>
    <col min="2" max="2" width="86.57421875" style="7" customWidth="1"/>
    <col min="3" max="4" width="15.421875" style="7" customWidth="1"/>
    <col min="5" max="16384" width="9.140625" style="7" customWidth="1"/>
  </cols>
  <sheetData>
    <row r="1" spans="1:4" s="6" customFormat="1" ht="39.75" customHeight="1" thickBot="1">
      <c r="A1" s="61" t="s">
        <v>22</v>
      </c>
      <c r="B1" s="53"/>
      <c r="C1" s="53"/>
      <c r="D1" s="54"/>
    </row>
    <row r="2" spans="1:4" s="6" customFormat="1" ht="19.5" customHeight="1" thickBot="1">
      <c r="A2" s="62"/>
      <c r="B2" s="56"/>
      <c r="C2" s="56"/>
      <c r="D2" s="57"/>
    </row>
    <row r="3" spans="1:4" s="6" customFormat="1" ht="19.5" customHeight="1" thickBot="1">
      <c r="A3" s="63"/>
      <c r="B3" s="59"/>
      <c r="C3" s="59"/>
      <c r="D3" s="59"/>
    </row>
    <row r="4" spans="1:4" ht="19.5" customHeight="1" thickBot="1">
      <c r="A4" s="64" t="s">
        <v>23</v>
      </c>
      <c r="B4" s="64"/>
      <c r="C4" s="64"/>
      <c r="D4" s="64"/>
    </row>
    <row r="5" spans="1:4" ht="15.75" thickBot="1">
      <c r="A5" s="19" t="s">
        <v>24</v>
      </c>
      <c r="B5" s="19" t="s">
        <v>25</v>
      </c>
      <c r="C5" s="19" t="s">
        <v>24</v>
      </c>
      <c r="D5" s="19" t="s">
        <v>24</v>
      </c>
    </row>
    <row r="6" spans="1:4" ht="15.75" thickBot="1">
      <c r="A6" s="19" t="s">
        <v>24</v>
      </c>
      <c r="B6" s="19" t="s">
        <v>26</v>
      </c>
      <c r="C6" s="19" t="s">
        <v>27</v>
      </c>
      <c r="D6" s="19" t="s">
        <v>28</v>
      </c>
    </row>
    <row r="7" spans="1:4" ht="15">
      <c r="A7" s="20"/>
      <c r="B7" s="20" t="s">
        <v>29</v>
      </c>
      <c r="C7" s="10">
        <f>+C8+C13+C17+C20+C21+C22+C23</f>
        <v>418</v>
      </c>
      <c r="D7" s="10">
        <f>+D8+D13+D17+D20+D21+D22+D23</f>
        <v>423</v>
      </c>
    </row>
    <row r="8" spans="1:4" ht="15">
      <c r="A8" s="21"/>
      <c r="B8" s="21" t="s">
        <v>30</v>
      </c>
      <c r="C8" s="12">
        <f>+C9+C10+C11+C12</f>
        <v>6</v>
      </c>
      <c r="D8" s="12">
        <f>+D9+D10+D11+D12</f>
        <v>7</v>
      </c>
    </row>
    <row r="9" spans="1:4" ht="15">
      <c r="A9" s="21" t="s">
        <v>31</v>
      </c>
      <c r="B9" s="21" t="s">
        <v>32</v>
      </c>
      <c r="C9" s="13">
        <v>0</v>
      </c>
      <c r="D9" s="13">
        <v>0</v>
      </c>
    </row>
    <row r="10" spans="1:4" ht="15">
      <c r="A10" s="21" t="s">
        <v>33</v>
      </c>
      <c r="B10" s="21" t="s">
        <v>34</v>
      </c>
      <c r="C10" s="13">
        <v>6</v>
      </c>
      <c r="D10" s="13">
        <v>7</v>
      </c>
    </row>
    <row r="11" spans="1:4" ht="15">
      <c r="A11" s="21"/>
      <c r="B11" s="21" t="s">
        <v>35</v>
      </c>
      <c r="C11" s="13">
        <v>0</v>
      </c>
      <c r="D11" s="13">
        <v>0</v>
      </c>
    </row>
    <row r="12" spans="1:4" ht="35.25">
      <c r="A12" s="21" t="s">
        <v>36</v>
      </c>
      <c r="B12" s="21" t="s">
        <v>37</v>
      </c>
      <c r="C12" s="13">
        <v>0</v>
      </c>
      <c r="D12" s="13">
        <v>0</v>
      </c>
    </row>
    <row r="13" spans="1:4" ht="15">
      <c r="A13" s="21"/>
      <c r="B13" s="21" t="s">
        <v>38</v>
      </c>
      <c r="C13" s="12">
        <f>+C14+C15+C16</f>
        <v>140</v>
      </c>
      <c r="D13" s="12">
        <f>+D14+D15+D16</f>
        <v>144</v>
      </c>
    </row>
    <row r="14" spans="1:4" ht="15">
      <c r="A14" s="21" t="s">
        <v>39</v>
      </c>
      <c r="B14" s="21" t="s">
        <v>40</v>
      </c>
      <c r="C14" s="13">
        <v>0</v>
      </c>
      <c r="D14" s="13">
        <v>0</v>
      </c>
    </row>
    <row r="15" spans="1:4" ht="15">
      <c r="A15" s="21"/>
      <c r="B15" s="21" t="s">
        <v>35</v>
      </c>
      <c r="C15" s="13">
        <v>0</v>
      </c>
      <c r="D15" s="13">
        <v>0</v>
      </c>
    </row>
    <row r="16" spans="1:4" ht="69">
      <c r="A16" s="21" t="s">
        <v>41</v>
      </c>
      <c r="B16" s="21" t="s">
        <v>42</v>
      </c>
      <c r="C16" s="13">
        <v>140</v>
      </c>
      <c r="D16" s="13">
        <v>144</v>
      </c>
    </row>
    <row r="17" spans="1:4" ht="15">
      <c r="A17" s="21"/>
      <c r="B17" s="21" t="s">
        <v>43</v>
      </c>
      <c r="C17" s="12">
        <f>+C18+C19</f>
        <v>0</v>
      </c>
      <c r="D17" s="12">
        <f>+D18+D19</f>
        <v>0</v>
      </c>
    </row>
    <row r="18" spans="1:4" ht="15">
      <c r="A18" s="21" t="s">
        <v>44</v>
      </c>
      <c r="B18" s="21" t="s">
        <v>40</v>
      </c>
      <c r="C18" s="13">
        <v>0</v>
      </c>
      <c r="D18" s="13">
        <v>0</v>
      </c>
    </row>
    <row r="19" spans="1:4" ht="15">
      <c r="A19" s="21" t="s">
        <v>45</v>
      </c>
      <c r="B19" s="21" t="s">
        <v>46</v>
      </c>
      <c r="C19" s="13">
        <v>0</v>
      </c>
      <c r="D19" s="13">
        <v>0</v>
      </c>
    </row>
    <row r="20" spans="1:4" ht="46.5">
      <c r="A20" s="21" t="s">
        <v>47</v>
      </c>
      <c r="B20" s="21" t="s">
        <v>48</v>
      </c>
      <c r="C20" s="13">
        <v>0</v>
      </c>
      <c r="D20" s="13">
        <v>0</v>
      </c>
    </row>
    <row r="21" spans="1:4" ht="46.5">
      <c r="A21" s="21" t="s">
        <v>49</v>
      </c>
      <c r="B21" s="21" t="s">
        <v>50</v>
      </c>
      <c r="C21" s="13">
        <v>272</v>
      </c>
      <c r="D21" s="13">
        <v>272</v>
      </c>
    </row>
    <row r="22" spans="1:4" ht="15">
      <c r="A22" s="21"/>
      <c r="B22" s="21" t="s">
        <v>51</v>
      </c>
      <c r="C22" s="13">
        <v>0</v>
      </c>
      <c r="D22" s="13">
        <v>0</v>
      </c>
    </row>
    <row r="23" spans="1:4" ht="15">
      <c r="A23" s="21" t="s">
        <v>52</v>
      </c>
      <c r="B23" s="21" t="s">
        <v>53</v>
      </c>
      <c r="C23" s="13">
        <v>0</v>
      </c>
      <c r="D23" s="13">
        <v>0</v>
      </c>
    </row>
    <row r="24" spans="1:4" ht="15">
      <c r="A24" s="20"/>
      <c r="B24" s="20" t="s">
        <v>54</v>
      </c>
      <c r="C24" s="10">
        <f>+C25+C31+C34+C38+C39+C40+C41</f>
        <v>3484</v>
      </c>
      <c r="D24" s="10">
        <f>+D25+D31+D34+D38+D39+D40+D41</f>
        <v>3656</v>
      </c>
    </row>
    <row r="25" spans="1:4" ht="15">
      <c r="A25" s="21"/>
      <c r="B25" s="21" t="s">
        <v>55</v>
      </c>
      <c r="C25" s="12">
        <f>+C26+C27+C28+C29+C30</f>
        <v>0</v>
      </c>
      <c r="D25" s="12">
        <f>+D26+D27+D28+D29+D30</f>
        <v>0</v>
      </c>
    </row>
    <row r="26" spans="1:4" ht="15">
      <c r="A26" s="21"/>
      <c r="B26" s="21" t="s">
        <v>56</v>
      </c>
      <c r="C26" s="13">
        <v>0</v>
      </c>
      <c r="D26" s="13">
        <v>0</v>
      </c>
    </row>
    <row r="27" spans="1:4" ht="15">
      <c r="A27" s="21" t="s">
        <v>57</v>
      </c>
      <c r="B27" s="21" t="s">
        <v>40</v>
      </c>
      <c r="C27" s="13">
        <v>0</v>
      </c>
      <c r="D27" s="13">
        <v>0</v>
      </c>
    </row>
    <row r="28" spans="1:4" ht="15">
      <c r="A28" s="21" t="s">
        <v>57</v>
      </c>
      <c r="B28" s="21" t="s">
        <v>58</v>
      </c>
      <c r="C28" s="13">
        <v>0</v>
      </c>
      <c r="D28" s="13">
        <v>0</v>
      </c>
    </row>
    <row r="29" spans="1:4" ht="15">
      <c r="A29" s="21" t="s">
        <v>59</v>
      </c>
      <c r="B29" s="21" t="s">
        <v>60</v>
      </c>
      <c r="C29" s="13">
        <v>0</v>
      </c>
      <c r="D29" s="13">
        <v>0</v>
      </c>
    </row>
    <row r="30" spans="1:4" ht="15">
      <c r="A30" s="21" t="s">
        <v>61</v>
      </c>
      <c r="B30" s="21" t="s">
        <v>62</v>
      </c>
      <c r="C30" s="13">
        <v>0</v>
      </c>
      <c r="D30" s="13">
        <v>0</v>
      </c>
    </row>
    <row r="31" spans="1:4" ht="15">
      <c r="A31" s="21"/>
      <c r="B31" s="21" t="s">
        <v>63</v>
      </c>
      <c r="C31" s="12">
        <f>+C32+C33</f>
        <v>1396</v>
      </c>
      <c r="D31" s="12">
        <f>+D32+D33</f>
        <v>1396</v>
      </c>
    </row>
    <row r="32" spans="1:4" ht="24">
      <c r="A32" s="21" t="s">
        <v>64</v>
      </c>
      <c r="B32" s="21" t="s">
        <v>65</v>
      </c>
      <c r="C32" s="13">
        <v>1396</v>
      </c>
      <c r="D32" s="13">
        <v>1396</v>
      </c>
    </row>
    <row r="33" spans="1:4" ht="15">
      <c r="A33" s="21"/>
      <c r="B33" s="21" t="s">
        <v>35</v>
      </c>
      <c r="C33" s="13">
        <v>0</v>
      </c>
      <c r="D33" s="13">
        <v>0</v>
      </c>
    </row>
    <row r="34" spans="1:4" ht="15">
      <c r="A34" s="21"/>
      <c r="B34" s="21" t="s">
        <v>66</v>
      </c>
      <c r="C34" s="12">
        <f>+C35+C36+C37</f>
        <v>304</v>
      </c>
      <c r="D34" s="12">
        <f>+D35+D36+D37</f>
        <v>295</v>
      </c>
    </row>
    <row r="35" spans="1:4" ht="46.5">
      <c r="A35" s="21" t="s">
        <v>67</v>
      </c>
      <c r="B35" s="21" t="s">
        <v>68</v>
      </c>
      <c r="C35" s="13">
        <v>0</v>
      </c>
      <c r="D35" s="13">
        <v>0</v>
      </c>
    </row>
    <row r="36" spans="1:4" ht="15">
      <c r="A36" s="21"/>
      <c r="B36" s="21" t="s">
        <v>69</v>
      </c>
      <c r="C36" s="13">
        <v>0</v>
      </c>
      <c r="D36" s="13">
        <v>0</v>
      </c>
    </row>
    <row r="37" spans="1:4" ht="24">
      <c r="A37" s="21" t="s">
        <v>70</v>
      </c>
      <c r="B37" s="21" t="s">
        <v>71</v>
      </c>
      <c r="C37" s="13">
        <v>304</v>
      </c>
      <c r="D37" s="13">
        <v>295</v>
      </c>
    </row>
    <row r="38" spans="1:4" ht="69">
      <c r="A38" s="21" t="s">
        <v>72</v>
      </c>
      <c r="B38" s="21" t="s">
        <v>73</v>
      </c>
      <c r="C38" s="13">
        <v>0</v>
      </c>
      <c r="D38" s="13">
        <v>0</v>
      </c>
    </row>
    <row r="39" spans="1:4" ht="69">
      <c r="A39" s="21" t="s">
        <v>74</v>
      </c>
      <c r="B39" s="21" t="s">
        <v>75</v>
      </c>
      <c r="C39" s="13">
        <v>1494</v>
      </c>
      <c r="D39" s="13">
        <v>1754</v>
      </c>
    </row>
    <row r="40" spans="1:4" ht="15">
      <c r="A40" s="21" t="s">
        <v>76</v>
      </c>
      <c r="B40" s="21" t="s">
        <v>77</v>
      </c>
      <c r="C40" s="13">
        <v>0</v>
      </c>
      <c r="D40" s="13">
        <v>0</v>
      </c>
    </row>
    <row r="41" spans="1:4" ht="15">
      <c r="A41" s="21"/>
      <c r="B41" s="21" t="s">
        <v>78</v>
      </c>
      <c r="C41" s="13">
        <v>290</v>
      </c>
      <c r="D41" s="13">
        <v>211</v>
      </c>
    </row>
    <row r="42" spans="1:4" ht="15">
      <c r="A42" s="22"/>
      <c r="B42" s="23" t="s">
        <v>79</v>
      </c>
      <c r="C42" s="10">
        <f>+C7+C24</f>
        <v>3902</v>
      </c>
      <c r="D42" s="10">
        <f>+D7+D24</f>
        <v>4079</v>
      </c>
    </row>
    <row r="43" spans="1:4" ht="15">
      <c r="A43" s="20"/>
      <c r="B43" s="20" t="s">
        <v>80</v>
      </c>
      <c r="C43" s="10">
        <f>+C44+C54+C55</f>
        <v>3004</v>
      </c>
      <c r="D43" s="10">
        <f>+D44+D54+D55</f>
        <v>3166</v>
      </c>
    </row>
    <row r="44" spans="1:4" ht="15">
      <c r="A44" s="21"/>
      <c r="B44" s="21" t="s">
        <v>81</v>
      </c>
      <c r="C44" s="12">
        <f>+C45+C46+C47+C48+C49+C50+C51+C52+C53</f>
        <v>2925</v>
      </c>
      <c r="D44" s="12">
        <f>+D45+D46+D47+D48+D49+D50+D51+D52+D53</f>
        <v>3087</v>
      </c>
    </row>
    <row r="45" spans="1:4" ht="24">
      <c r="A45" s="21" t="s">
        <v>82</v>
      </c>
      <c r="B45" s="21" t="s">
        <v>83</v>
      </c>
      <c r="C45" s="13">
        <v>4132</v>
      </c>
      <c r="D45" s="13">
        <v>4132</v>
      </c>
    </row>
    <row r="46" spans="1:4" ht="15">
      <c r="A46" s="21"/>
      <c r="B46" s="21" t="s">
        <v>84</v>
      </c>
      <c r="C46" s="13">
        <v>2745</v>
      </c>
      <c r="D46" s="13">
        <v>2745</v>
      </c>
    </row>
    <row r="47" spans="1:4" ht="24">
      <c r="A47" s="21" t="s">
        <v>85</v>
      </c>
      <c r="B47" s="21" t="s">
        <v>86</v>
      </c>
      <c r="C47" s="13">
        <v>658</v>
      </c>
      <c r="D47" s="13">
        <v>658</v>
      </c>
    </row>
    <row r="48" spans="1:4" ht="15">
      <c r="A48" s="21" t="s">
        <v>87</v>
      </c>
      <c r="B48" s="21" t="s">
        <v>88</v>
      </c>
      <c r="C48" s="13">
        <v>0</v>
      </c>
      <c r="D48" s="13">
        <v>0</v>
      </c>
    </row>
    <row r="49" spans="1:4" ht="15">
      <c r="A49" s="21" t="s">
        <v>89</v>
      </c>
      <c r="B49" s="21" t="s">
        <v>90</v>
      </c>
      <c r="C49" s="13">
        <v>-4447</v>
      </c>
      <c r="D49" s="13">
        <v>-3834</v>
      </c>
    </row>
    <row r="50" spans="1:4" ht="15">
      <c r="A50" s="21"/>
      <c r="B50" s="21" t="s">
        <v>91</v>
      </c>
      <c r="C50" s="13">
        <v>0</v>
      </c>
      <c r="D50" s="13">
        <v>0</v>
      </c>
    </row>
    <row r="51" spans="1:4" ht="15">
      <c r="A51" s="21"/>
      <c r="B51" s="21" t="s">
        <v>92</v>
      </c>
      <c r="C51" s="13">
        <v>-163</v>
      </c>
      <c r="D51" s="13">
        <v>-614</v>
      </c>
    </row>
    <row r="52" spans="1:4" ht="15">
      <c r="A52" s="21" t="s">
        <v>93</v>
      </c>
      <c r="B52" s="21" t="s">
        <v>94</v>
      </c>
      <c r="C52" s="13">
        <v>0</v>
      </c>
      <c r="D52" s="13">
        <v>0</v>
      </c>
    </row>
    <row r="53" spans="1:4" ht="15">
      <c r="A53" s="21"/>
      <c r="B53" s="21" t="s">
        <v>95</v>
      </c>
      <c r="C53" s="13">
        <v>0</v>
      </c>
      <c r="D53" s="13">
        <v>0</v>
      </c>
    </row>
    <row r="54" spans="1:4" ht="15">
      <c r="A54" s="21" t="s">
        <v>96</v>
      </c>
      <c r="B54" s="21" t="s">
        <v>97</v>
      </c>
      <c r="C54" s="13">
        <v>0</v>
      </c>
      <c r="D54" s="13">
        <v>0</v>
      </c>
    </row>
    <row r="55" spans="1:4" ht="15">
      <c r="A55" s="21" t="s">
        <v>98</v>
      </c>
      <c r="B55" s="21" t="s">
        <v>99</v>
      </c>
      <c r="C55" s="13">
        <v>79</v>
      </c>
      <c r="D55" s="13">
        <v>79</v>
      </c>
    </row>
    <row r="56" spans="1:4" ht="15">
      <c r="A56" s="20"/>
      <c r="B56" s="20" t="s">
        <v>100</v>
      </c>
      <c r="C56" s="10">
        <f>+C57+C61+C66+C67+C68+C69+C70</f>
        <v>493</v>
      </c>
      <c r="D56" s="10">
        <f>+D57+D61+D66+D67+D68+D69+D70</f>
        <v>493</v>
      </c>
    </row>
    <row r="57" spans="1:4" ht="15">
      <c r="A57" s="21"/>
      <c r="B57" s="21" t="s">
        <v>101</v>
      </c>
      <c r="C57" s="12">
        <f>+C58+C59+C60</f>
        <v>0</v>
      </c>
      <c r="D57" s="12">
        <f>+D58+D59+D60</f>
        <v>0</v>
      </c>
    </row>
    <row r="58" spans="1:4" ht="15">
      <c r="A58" s="21"/>
      <c r="B58" s="21" t="s">
        <v>102</v>
      </c>
      <c r="C58" s="13">
        <v>0</v>
      </c>
      <c r="D58" s="13">
        <v>0</v>
      </c>
    </row>
    <row r="59" spans="1:4" ht="15">
      <c r="A59" s="21"/>
      <c r="B59" s="21" t="s">
        <v>103</v>
      </c>
      <c r="C59" s="13">
        <v>0</v>
      </c>
      <c r="D59" s="13">
        <v>0</v>
      </c>
    </row>
    <row r="60" spans="1:4" ht="15">
      <c r="A60" s="21" t="s">
        <v>104</v>
      </c>
      <c r="B60" s="21" t="s">
        <v>105</v>
      </c>
      <c r="C60" s="13">
        <v>0</v>
      </c>
      <c r="D60" s="13">
        <v>0</v>
      </c>
    </row>
    <row r="61" spans="1:4" ht="15">
      <c r="A61" s="21"/>
      <c r="B61" s="21" t="s">
        <v>106</v>
      </c>
      <c r="C61" s="12">
        <f>+C62+C63+C64+C65</f>
        <v>467</v>
      </c>
      <c r="D61" s="12">
        <f>+D62+D63+D64+D65</f>
        <v>467</v>
      </c>
    </row>
    <row r="62" spans="1:4" ht="15">
      <c r="A62" s="21" t="s">
        <v>107</v>
      </c>
      <c r="B62" s="21" t="s">
        <v>108</v>
      </c>
      <c r="C62" s="13">
        <v>0</v>
      </c>
      <c r="D62" s="13">
        <v>0</v>
      </c>
    </row>
    <row r="63" spans="1:4" ht="15">
      <c r="A63" s="21" t="s">
        <v>109</v>
      </c>
      <c r="B63" s="21" t="s">
        <v>110</v>
      </c>
      <c r="C63" s="13">
        <v>0</v>
      </c>
      <c r="D63" s="13">
        <v>0</v>
      </c>
    </row>
    <row r="64" spans="1:4" ht="15">
      <c r="A64" s="21" t="s">
        <v>111</v>
      </c>
      <c r="B64" s="21" t="s">
        <v>112</v>
      </c>
      <c r="C64" s="13">
        <v>0</v>
      </c>
      <c r="D64" s="13">
        <v>0</v>
      </c>
    </row>
    <row r="65" spans="1:4" ht="24">
      <c r="A65" s="21" t="s">
        <v>113</v>
      </c>
      <c r="B65" s="21" t="s">
        <v>114</v>
      </c>
      <c r="C65" s="13">
        <v>467</v>
      </c>
      <c r="D65" s="13">
        <v>467</v>
      </c>
    </row>
    <row r="66" spans="1:4" ht="24">
      <c r="A66" s="21" t="s">
        <v>115</v>
      </c>
      <c r="B66" s="21" t="s">
        <v>116</v>
      </c>
      <c r="C66" s="13">
        <v>0</v>
      </c>
      <c r="D66" s="13">
        <v>0</v>
      </c>
    </row>
    <row r="67" spans="1:4" ht="15">
      <c r="A67" s="21" t="s">
        <v>117</v>
      </c>
      <c r="B67" s="21" t="s">
        <v>118</v>
      </c>
      <c r="C67" s="13">
        <v>26</v>
      </c>
      <c r="D67" s="13">
        <v>26</v>
      </c>
    </row>
    <row r="68" spans="1:4" ht="15">
      <c r="A68" s="21" t="s">
        <v>119</v>
      </c>
      <c r="B68" s="21" t="s">
        <v>120</v>
      </c>
      <c r="C68" s="13">
        <v>0</v>
      </c>
      <c r="D68" s="13">
        <v>0</v>
      </c>
    </row>
    <row r="69" spans="1:4" ht="15">
      <c r="A69" s="21" t="s">
        <v>121</v>
      </c>
      <c r="B69" s="21" t="s">
        <v>122</v>
      </c>
      <c r="C69" s="13">
        <v>0</v>
      </c>
      <c r="D69" s="13">
        <v>0</v>
      </c>
    </row>
    <row r="70" spans="1:4" ht="15">
      <c r="A70" s="21" t="s">
        <v>123</v>
      </c>
      <c r="B70" s="21" t="s">
        <v>124</v>
      </c>
      <c r="C70" s="13">
        <v>0</v>
      </c>
      <c r="D70" s="13">
        <v>0</v>
      </c>
    </row>
    <row r="71" spans="1:4" ht="15">
      <c r="A71" s="20"/>
      <c r="B71" s="20" t="s">
        <v>125</v>
      </c>
      <c r="C71" s="10">
        <f>+C72+C73+C77+C82+C83+C86+C87</f>
        <v>405</v>
      </c>
      <c r="D71" s="10">
        <f>+D72+D73+D77+D82+D83+D86+D87</f>
        <v>420</v>
      </c>
    </row>
    <row r="72" spans="1:4" ht="15">
      <c r="A72" s="21" t="s">
        <v>126</v>
      </c>
      <c r="B72" s="21" t="s">
        <v>127</v>
      </c>
      <c r="C72" s="13">
        <v>0</v>
      </c>
      <c r="D72" s="13">
        <v>0</v>
      </c>
    </row>
    <row r="73" spans="1:4" ht="15">
      <c r="A73" s="21"/>
      <c r="B73" s="21" t="s">
        <v>128</v>
      </c>
      <c r="C73" s="12">
        <f>+C74+C75+C76</f>
        <v>0</v>
      </c>
      <c r="D73" s="12">
        <f>+D74+D75+D76</f>
        <v>0</v>
      </c>
    </row>
    <row r="74" spans="1:4" ht="15">
      <c r="A74" s="21"/>
      <c r="B74" s="21" t="s">
        <v>102</v>
      </c>
      <c r="C74" s="13">
        <v>0</v>
      </c>
      <c r="D74" s="13">
        <v>0</v>
      </c>
    </row>
    <row r="75" spans="1:4" ht="15">
      <c r="A75" s="21"/>
      <c r="B75" s="21" t="s">
        <v>103</v>
      </c>
      <c r="C75" s="13">
        <v>0</v>
      </c>
      <c r="D75" s="13">
        <v>0</v>
      </c>
    </row>
    <row r="76" spans="1:4" ht="24">
      <c r="A76" s="21" t="s">
        <v>129</v>
      </c>
      <c r="B76" s="21" t="s">
        <v>105</v>
      </c>
      <c r="C76" s="13">
        <v>0</v>
      </c>
      <c r="D76" s="13">
        <v>0</v>
      </c>
    </row>
    <row r="77" spans="1:4" ht="15">
      <c r="A77" s="21"/>
      <c r="B77" s="21" t="s">
        <v>130</v>
      </c>
      <c r="C77" s="12">
        <f>+C78+C79+C80+C81</f>
        <v>242</v>
      </c>
      <c r="D77" s="12">
        <f>+D78+D79+D80+D81</f>
        <v>242</v>
      </c>
    </row>
    <row r="78" spans="1:4" ht="15">
      <c r="A78" s="21" t="s">
        <v>131</v>
      </c>
      <c r="B78" s="21" t="s">
        <v>108</v>
      </c>
      <c r="C78" s="13">
        <v>0</v>
      </c>
      <c r="D78" s="13">
        <v>0</v>
      </c>
    </row>
    <row r="79" spans="1:4" ht="15">
      <c r="A79" s="21" t="s">
        <v>132</v>
      </c>
      <c r="B79" s="21" t="s">
        <v>110</v>
      </c>
      <c r="C79" s="13">
        <v>0</v>
      </c>
      <c r="D79" s="13">
        <v>0</v>
      </c>
    </row>
    <row r="80" spans="1:4" ht="15">
      <c r="A80" s="21" t="s">
        <v>133</v>
      </c>
      <c r="B80" s="21" t="s">
        <v>112</v>
      </c>
      <c r="C80" s="13">
        <v>0</v>
      </c>
      <c r="D80" s="13">
        <v>0</v>
      </c>
    </row>
    <row r="81" spans="1:4" ht="69">
      <c r="A81" s="21" t="s">
        <v>134</v>
      </c>
      <c r="B81" s="21" t="s">
        <v>135</v>
      </c>
      <c r="C81" s="13">
        <v>242</v>
      </c>
      <c r="D81" s="13">
        <v>242</v>
      </c>
    </row>
    <row r="82" spans="1:4" ht="35.25">
      <c r="A82" s="21" t="s">
        <v>136</v>
      </c>
      <c r="B82" s="21" t="s">
        <v>137</v>
      </c>
      <c r="C82" s="13">
        <v>0</v>
      </c>
      <c r="D82" s="13">
        <v>0</v>
      </c>
    </row>
    <row r="83" spans="1:4" ht="15">
      <c r="A83" s="21"/>
      <c r="B83" s="21" t="s">
        <v>138</v>
      </c>
      <c r="C83" s="12">
        <f>+C84+C85</f>
        <v>163</v>
      </c>
      <c r="D83" s="12">
        <f>+D84+D85</f>
        <v>178</v>
      </c>
    </row>
    <row r="84" spans="1:4" ht="24">
      <c r="A84" s="21" t="s">
        <v>139</v>
      </c>
      <c r="B84" s="21" t="s">
        <v>140</v>
      </c>
      <c r="C84" s="13">
        <v>0</v>
      </c>
      <c r="D84" s="13">
        <v>0</v>
      </c>
    </row>
    <row r="85" spans="1:4" ht="24">
      <c r="A85" s="21" t="s">
        <v>141</v>
      </c>
      <c r="B85" s="21" t="s">
        <v>142</v>
      </c>
      <c r="C85" s="13">
        <v>163</v>
      </c>
      <c r="D85" s="13">
        <v>178</v>
      </c>
    </row>
    <row r="86" spans="1:4" ht="15">
      <c r="A86" s="21" t="s">
        <v>143</v>
      </c>
      <c r="B86" s="21" t="s">
        <v>144</v>
      </c>
      <c r="C86" s="13">
        <v>0</v>
      </c>
      <c r="D86" s="13">
        <v>0</v>
      </c>
    </row>
    <row r="87" spans="1:4" ht="15">
      <c r="A87" s="21" t="s">
        <v>145</v>
      </c>
      <c r="B87" s="21" t="s">
        <v>146</v>
      </c>
      <c r="C87" s="13">
        <v>0</v>
      </c>
      <c r="D87" s="13">
        <v>0</v>
      </c>
    </row>
    <row r="88" spans="1:4" ht="15">
      <c r="A88" s="22"/>
      <c r="B88" s="23" t="s">
        <v>147</v>
      </c>
      <c r="C88" s="10">
        <f>+C43+C56+C71</f>
        <v>3902</v>
      </c>
      <c r="D88" s="10">
        <f>+D43+D56+D71</f>
        <v>4079</v>
      </c>
    </row>
    <row r="89" spans="1:4" ht="15">
      <c r="A89" s="16"/>
      <c r="B89" s="16"/>
      <c r="C89" s="17"/>
      <c r="D89" s="17"/>
    </row>
    <row r="90" ht="15">
      <c r="A90" s="24" t="s">
        <v>148</v>
      </c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28.8515625" style="7" customWidth="1"/>
    <col min="2" max="2" width="56.140625" style="7" customWidth="1"/>
    <col min="3" max="4" width="15.421875" style="7" customWidth="1"/>
    <col min="5" max="16384" width="9.140625" style="7" customWidth="1"/>
  </cols>
  <sheetData>
    <row r="1" spans="1:4" s="6" customFormat="1" ht="39.75" customHeight="1" thickBot="1">
      <c r="A1" s="61" t="s">
        <v>22</v>
      </c>
      <c r="B1" s="53"/>
      <c r="C1" s="53"/>
      <c r="D1" s="54"/>
    </row>
    <row r="2" spans="1:4" s="6" customFormat="1" ht="19.5" customHeight="1" thickBot="1">
      <c r="A2" s="62"/>
      <c r="B2" s="56"/>
      <c r="C2" s="56"/>
      <c r="D2" s="57"/>
    </row>
    <row r="3" spans="1:4" s="6" customFormat="1" ht="19.5" customHeight="1" thickBot="1">
      <c r="A3" s="63"/>
      <c r="B3" s="59"/>
      <c r="C3" s="59"/>
      <c r="D3" s="59"/>
    </row>
    <row r="4" spans="1:4" ht="19.5" customHeight="1" thickBot="1">
      <c r="A4" s="64" t="s">
        <v>23</v>
      </c>
      <c r="B4" s="64"/>
      <c r="C4" s="64"/>
      <c r="D4" s="64"/>
    </row>
    <row r="5" spans="1:4" ht="15.75" thickBot="1">
      <c r="A5" s="19" t="s">
        <v>24</v>
      </c>
      <c r="B5" s="19" t="s">
        <v>25</v>
      </c>
      <c r="C5" s="19" t="s">
        <v>24</v>
      </c>
      <c r="D5" s="19" t="s">
        <v>24</v>
      </c>
    </row>
    <row r="6" spans="1:4" ht="15.75" thickBot="1">
      <c r="A6" s="19" t="s">
        <v>24</v>
      </c>
      <c r="B6" s="19" t="s">
        <v>26</v>
      </c>
      <c r="C6" s="19" t="s">
        <v>27</v>
      </c>
      <c r="D6" s="19" t="s">
        <v>28</v>
      </c>
    </row>
    <row r="7" spans="1:4" ht="15">
      <c r="A7" s="20"/>
      <c r="B7" s="20" t="s">
        <v>29</v>
      </c>
      <c r="C7" s="10">
        <v>16379</v>
      </c>
      <c r="D7" s="10">
        <v>16771</v>
      </c>
    </row>
    <row r="8" spans="1:4" ht="15">
      <c r="A8" s="21"/>
      <c r="B8" s="21" t="s">
        <v>30</v>
      </c>
      <c r="C8" s="12">
        <v>737</v>
      </c>
      <c r="D8" s="12">
        <v>816</v>
      </c>
    </row>
    <row r="9" spans="1:4" ht="15">
      <c r="A9" s="21" t="s">
        <v>31</v>
      </c>
      <c r="B9" s="21" t="s">
        <v>32</v>
      </c>
      <c r="C9" s="13">
        <v>0</v>
      </c>
      <c r="D9" s="13">
        <v>0</v>
      </c>
    </row>
    <row r="10" spans="1:4" ht="15">
      <c r="A10" s="21" t="s">
        <v>33</v>
      </c>
      <c r="B10" s="21" t="s">
        <v>34</v>
      </c>
      <c r="C10" s="13">
        <v>413</v>
      </c>
      <c r="D10" s="13">
        <v>448</v>
      </c>
    </row>
    <row r="11" spans="1:4" ht="15">
      <c r="A11" s="21"/>
      <c r="B11" s="21" t="s">
        <v>35</v>
      </c>
      <c r="C11" s="13">
        <v>0</v>
      </c>
      <c r="D11" s="13">
        <v>0</v>
      </c>
    </row>
    <row r="12" spans="1:4" ht="35.25">
      <c r="A12" s="21" t="s">
        <v>36</v>
      </c>
      <c r="B12" s="21" t="s">
        <v>37</v>
      </c>
      <c r="C12" s="13">
        <v>324</v>
      </c>
      <c r="D12" s="13">
        <v>368</v>
      </c>
    </row>
    <row r="13" spans="1:4" ht="15">
      <c r="A13" s="21"/>
      <c r="B13" s="21" t="s">
        <v>38</v>
      </c>
      <c r="C13" s="12">
        <v>15465</v>
      </c>
      <c r="D13" s="12">
        <v>15778</v>
      </c>
    </row>
    <row r="14" spans="1:4" ht="15">
      <c r="A14" s="21" t="s">
        <v>39</v>
      </c>
      <c r="B14" s="21" t="s">
        <v>40</v>
      </c>
      <c r="C14" s="13">
        <v>4892</v>
      </c>
      <c r="D14" s="13">
        <v>4892</v>
      </c>
    </row>
    <row r="15" spans="1:4" ht="15">
      <c r="A15" s="21"/>
      <c r="B15" s="21" t="s">
        <v>35</v>
      </c>
      <c r="C15" s="13">
        <v>0</v>
      </c>
      <c r="D15" s="13">
        <v>0</v>
      </c>
    </row>
    <row r="16" spans="1:4" ht="69">
      <c r="A16" s="21" t="s">
        <v>41</v>
      </c>
      <c r="B16" s="21" t="s">
        <v>42</v>
      </c>
      <c r="C16" s="13">
        <v>10573</v>
      </c>
      <c r="D16" s="13">
        <v>10886</v>
      </c>
    </row>
    <row r="17" spans="1:4" ht="15">
      <c r="A17" s="21"/>
      <c r="B17" s="21" t="s">
        <v>43</v>
      </c>
      <c r="C17" s="12">
        <v>0</v>
      </c>
      <c r="D17" s="12">
        <v>0</v>
      </c>
    </row>
    <row r="18" spans="1:4" ht="15">
      <c r="A18" s="21" t="s">
        <v>44</v>
      </c>
      <c r="B18" s="21" t="s">
        <v>40</v>
      </c>
      <c r="C18" s="13">
        <v>0</v>
      </c>
      <c r="D18" s="13">
        <v>0</v>
      </c>
    </row>
    <row r="19" spans="1:4" ht="15">
      <c r="A19" s="21" t="s">
        <v>45</v>
      </c>
      <c r="B19" s="21" t="s">
        <v>46</v>
      </c>
      <c r="C19" s="13">
        <v>0</v>
      </c>
      <c r="D19" s="13">
        <v>0</v>
      </c>
    </row>
    <row r="20" spans="1:4" ht="46.5">
      <c r="A20" s="21" t="s">
        <v>47</v>
      </c>
      <c r="B20" s="21" t="s">
        <v>48</v>
      </c>
      <c r="C20" s="13">
        <v>177</v>
      </c>
      <c r="D20" s="13">
        <v>177</v>
      </c>
    </row>
    <row r="21" spans="1:4" ht="46.5">
      <c r="A21" s="21" t="s">
        <v>49</v>
      </c>
      <c r="B21" s="21" t="s">
        <v>50</v>
      </c>
      <c r="C21" s="13">
        <v>0</v>
      </c>
      <c r="D21" s="13">
        <v>0</v>
      </c>
    </row>
    <row r="22" spans="1:4" ht="15">
      <c r="A22" s="21"/>
      <c r="B22" s="21" t="s">
        <v>51</v>
      </c>
      <c r="C22" s="13">
        <v>0</v>
      </c>
      <c r="D22" s="13">
        <v>0</v>
      </c>
    </row>
    <row r="23" spans="1:4" ht="15">
      <c r="A23" s="21" t="s">
        <v>52</v>
      </c>
      <c r="B23" s="21" t="s">
        <v>53</v>
      </c>
      <c r="C23" s="13">
        <v>0</v>
      </c>
      <c r="D23" s="13">
        <v>0</v>
      </c>
    </row>
    <row r="24" spans="1:4" ht="15">
      <c r="A24" s="20"/>
      <c r="B24" s="20" t="s">
        <v>54</v>
      </c>
      <c r="C24" s="10">
        <v>46934</v>
      </c>
      <c r="D24" s="10">
        <v>34567</v>
      </c>
    </row>
    <row r="25" spans="1:4" ht="15">
      <c r="A25" s="21"/>
      <c r="B25" s="21" t="s">
        <v>55</v>
      </c>
      <c r="C25" s="12">
        <v>0</v>
      </c>
      <c r="D25" s="12">
        <v>0</v>
      </c>
    </row>
    <row r="26" spans="1:4" ht="15">
      <c r="A26" s="21"/>
      <c r="B26" s="21" t="s">
        <v>56</v>
      </c>
      <c r="C26" s="13">
        <v>0</v>
      </c>
      <c r="D26" s="13">
        <v>0</v>
      </c>
    </row>
    <row r="27" spans="1:4" ht="15">
      <c r="A27" s="21" t="s">
        <v>57</v>
      </c>
      <c r="B27" s="21" t="s">
        <v>40</v>
      </c>
      <c r="C27" s="13">
        <v>0</v>
      </c>
      <c r="D27" s="13">
        <v>0</v>
      </c>
    </row>
    <row r="28" spans="1:4" ht="15">
      <c r="A28" s="21" t="s">
        <v>57</v>
      </c>
      <c r="B28" s="21" t="s">
        <v>58</v>
      </c>
      <c r="C28" s="13">
        <v>0</v>
      </c>
      <c r="D28" s="13">
        <v>0</v>
      </c>
    </row>
    <row r="29" spans="1:4" ht="15">
      <c r="A29" s="21" t="s">
        <v>59</v>
      </c>
      <c r="B29" s="21" t="s">
        <v>60</v>
      </c>
      <c r="C29" s="13">
        <v>0</v>
      </c>
      <c r="D29" s="13">
        <v>0</v>
      </c>
    </row>
    <row r="30" spans="1:4" ht="15">
      <c r="A30" s="21" t="s">
        <v>61</v>
      </c>
      <c r="B30" s="21" t="s">
        <v>62</v>
      </c>
      <c r="C30" s="13">
        <v>0</v>
      </c>
      <c r="D30" s="13">
        <v>0</v>
      </c>
    </row>
    <row r="31" spans="1:4" ht="15">
      <c r="A31" s="21"/>
      <c r="B31" s="21" t="s">
        <v>63</v>
      </c>
      <c r="C31" s="12">
        <v>5401</v>
      </c>
      <c r="D31" s="12">
        <v>6668</v>
      </c>
    </row>
    <row r="32" spans="1:4" ht="24">
      <c r="A32" s="21" t="s">
        <v>64</v>
      </c>
      <c r="B32" s="21" t="s">
        <v>65</v>
      </c>
      <c r="C32" s="13">
        <v>5213</v>
      </c>
      <c r="D32" s="13">
        <v>6375</v>
      </c>
    </row>
    <row r="33" spans="1:4" ht="15">
      <c r="A33" s="21"/>
      <c r="B33" s="21" t="s">
        <v>35</v>
      </c>
      <c r="C33" s="13">
        <v>188</v>
      </c>
      <c r="D33" s="13">
        <v>293</v>
      </c>
    </row>
    <row r="34" spans="1:4" ht="15">
      <c r="A34" s="21"/>
      <c r="B34" s="21" t="s">
        <v>66</v>
      </c>
      <c r="C34" s="12">
        <v>33393</v>
      </c>
      <c r="D34" s="12">
        <v>25200</v>
      </c>
    </row>
    <row r="35" spans="1:4" ht="46.5">
      <c r="A35" s="21" t="s">
        <v>67</v>
      </c>
      <c r="B35" s="21" t="s">
        <v>68</v>
      </c>
      <c r="C35" s="13">
        <v>1916</v>
      </c>
      <c r="D35" s="13">
        <v>1986</v>
      </c>
    </row>
    <row r="36" spans="1:4" ht="15">
      <c r="A36" s="21"/>
      <c r="B36" s="21" t="s">
        <v>69</v>
      </c>
      <c r="C36" s="13">
        <v>0</v>
      </c>
      <c r="D36" s="13">
        <v>0</v>
      </c>
    </row>
    <row r="37" spans="1:4" ht="24">
      <c r="A37" s="21" t="s">
        <v>70</v>
      </c>
      <c r="B37" s="21" t="s">
        <v>71</v>
      </c>
      <c r="C37" s="13">
        <v>31477</v>
      </c>
      <c r="D37" s="13">
        <v>23214</v>
      </c>
    </row>
    <row r="38" spans="1:4" ht="69">
      <c r="A38" s="21" t="s">
        <v>72</v>
      </c>
      <c r="B38" s="21" t="s">
        <v>73</v>
      </c>
      <c r="C38" s="13">
        <v>514</v>
      </c>
      <c r="D38" s="13">
        <v>0</v>
      </c>
    </row>
    <row r="39" spans="1:4" ht="69">
      <c r="A39" s="21" t="s">
        <v>74</v>
      </c>
      <c r="B39" s="21" t="s">
        <v>75</v>
      </c>
      <c r="C39" s="13">
        <v>1256</v>
      </c>
      <c r="D39" s="13">
        <v>1770</v>
      </c>
    </row>
    <row r="40" spans="1:4" ht="15">
      <c r="A40" s="21" t="s">
        <v>76</v>
      </c>
      <c r="B40" s="21" t="s">
        <v>77</v>
      </c>
      <c r="C40" s="13">
        <v>138</v>
      </c>
      <c r="D40" s="13">
        <v>55</v>
      </c>
    </row>
    <row r="41" spans="1:4" ht="15">
      <c r="A41" s="21"/>
      <c r="B41" s="21" t="s">
        <v>78</v>
      </c>
      <c r="C41" s="13">
        <v>6232</v>
      </c>
      <c r="D41" s="13">
        <v>874</v>
      </c>
    </row>
    <row r="42" spans="1:4" ht="15">
      <c r="A42" s="22"/>
      <c r="B42" s="23" t="s">
        <v>79</v>
      </c>
      <c r="C42" s="10">
        <v>63313</v>
      </c>
      <c r="D42" s="10">
        <v>51338</v>
      </c>
    </row>
    <row r="43" spans="1:4" ht="15">
      <c r="A43" s="20"/>
      <c r="B43" s="20" t="s">
        <v>80</v>
      </c>
      <c r="C43" s="10">
        <v>11645</v>
      </c>
      <c r="D43" s="10">
        <v>11519</v>
      </c>
    </row>
    <row r="44" spans="1:4" ht="15">
      <c r="A44" s="21"/>
      <c r="B44" s="21" t="s">
        <v>81</v>
      </c>
      <c r="C44" s="12">
        <v>11645</v>
      </c>
      <c r="D44" s="12">
        <v>11519</v>
      </c>
    </row>
    <row r="45" spans="1:4" ht="24">
      <c r="A45" s="21" t="s">
        <v>82</v>
      </c>
      <c r="B45" s="21" t="s">
        <v>83</v>
      </c>
      <c r="C45" s="13">
        <v>11838</v>
      </c>
      <c r="D45" s="13">
        <v>11838</v>
      </c>
    </row>
    <row r="46" spans="1:4" ht="15">
      <c r="A46" s="21"/>
      <c r="B46" s="21" t="s">
        <v>84</v>
      </c>
      <c r="C46" s="13">
        <v>0</v>
      </c>
      <c r="D46" s="13">
        <v>0</v>
      </c>
    </row>
    <row r="47" spans="1:4" ht="24">
      <c r="A47" s="21" t="s">
        <v>85</v>
      </c>
      <c r="B47" s="21" t="s">
        <v>86</v>
      </c>
      <c r="C47" s="13">
        <v>-59277</v>
      </c>
      <c r="D47" s="13">
        <v>-59277</v>
      </c>
    </row>
    <row r="48" spans="1:4" ht="15">
      <c r="A48" s="21" t="s">
        <v>87</v>
      </c>
      <c r="B48" s="21" t="s">
        <v>88</v>
      </c>
      <c r="C48" s="13">
        <v>0</v>
      </c>
      <c r="D48" s="13">
        <v>0</v>
      </c>
    </row>
    <row r="49" spans="1:4" ht="15">
      <c r="A49" s="21" t="s">
        <v>89</v>
      </c>
      <c r="B49" s="21" t="s">
        <v>90</v>
      </c>
      <c r="C49" s="13">
        <v>-70253</v>
      </c>
      <c r="D49" s="13">
        <v>-69124</v>
      </c>
    </row>
    <row r="50" spans="1:4" ht="15">
      <c r="A50" s="21"/>
      <c r="B50" s="21" t="s">
        <v>91</v>
      </c>
      <c r="C50" s="13">
        <v>129211</v>
      </c>
      <c r="D50" s="13">
        <v>129211</v>
      </c>
    </row>
    <row r="51" spans="1:4" ht="15">
      <c r="A51" s="21"/>
      <c r="B51" s="21" t="s">
        <v>92</v>
      </c>
      <c r="C51" s="13">
        <v>126</v>
      </c>
      <c r="D51" s="13">
        <v>-1129</v>
      </c>
    </row>
    <row r="52" spans="1:4" ht="15">
      <c r="A52" s="21" t="s">
        <v>93</v>
      </c>
      <c r="B52" s="21" t="s">
        <v>94</v>
      </c>
      <c r="C52" s="13">
        <v>0</v>
      </c>
      <c r="D52" s="13">
        <v>0</v>
      </c>
    </row>
    <row r="53" spans="1:4" ht="15">
      <c r="A53" s="21"/>
      <c r="B53" s="21" t="s">
        <v>95</v>
      </c>
      <c r="C53" s="13">
        <v>0</v>
      </c>
      <c r="D53" s="13">
        <v>0</v>
      </c>
    </row>
    <row r="54" spans="1:4" ht="15">
      <c r="A54" s="21" t="s">
        <v>96</v>
      </c>
      <c r="B54" s="21" t="s">
        <v>97</v>
      </c>
      <c r="C54" s="13">
        <v>0</v>
      </c>
      <c r="D54" s="13">
        <v>0</v>
      </c>
    </row>
    <row r="55" spans="1:4" ht="15">
      <c r="A55" s="21" t="s">
        <v>98</v>
      </c>
      <c r="B55" s="21" t="s">
        <v>99</v>
      </c>
      <c r="C55" s="13">
        <v>0</v>
      </c>
      <c r="D55" s="13">
        <v>0</v>
      </c>
    </row>
    <row r="56" spans="1:4" ht="15">
      <c r="A56" s="20"/>
      <c r="B56" s="20" t="s">
        <v>100</v>
      </c>
      <c r="C56" s="10">
        <v>2</v>
      </c>
      <c r="D56" s="10">
        <v>2</v>
      </c>
    </row>
    <row r="57" spans="1:4" ht="15">
      <c r="A57" s="21"/>
      <c r="B57" s="21" t="s">
        <v>101</v>
      </c>
      <c r="C57" s="12">
        <v>0</v>
      </c>
      <c r="D57" s="12">
        <v>0</v>
      </c>
    </row>
    <row r="58" spans="1:4" ht="15">
      <c r="A58" s="21"/>
      <c r="B58" s="21" t="s">
        <v>102</v>
      </c>
      <c r="C58" s="13">
        <v>0</v>
      </c>
      <c r="D58" s="13">
        <v>0</v>
      </c>
    </row>
    <row r="59" spans="1:4" ht="24">
      <c r="A59" s="21"/>
      <c r="B59" s="21" t="s">
        <v>103</v>
      </c>
      <c r="C59" s="13">
        <v>0</v>
      </c>
      <c r="D59" s="13">
        <v>0</v>
      </c>
    </row>
    <row r="60" spans="1:4" ht="15">
      <c r="A60" s="21" t="s">
        <v>104</v>
      </c>
      <c r="B60" s="21" t="s">
        <v>105</v>
      </c>
      <c r="C60" s="13">
        <v>0</v>
      </c>
      <c r="D60" s="13">
        <v>0</v>
      </c>
    </row>
    <row r="61" spans="1:4" ht="15">
      <c r="A61" s="21"/>
      <c r="B61" s="21" t="s">
        <v>106</v>
      </c>
      <c r="C61" s="12">
        <v>2</v>
      </c>
      <c r="D61" s="12">
        <v>2</v>
      </c>
    </row>
    <row r="62" spans="1:4" ht="15">
      <c r="A62" s="21" t="s">
        <v>107</v>
      </c>
      <c r="B62" s="21" t="s">
        <v>108</v>
      </c>
      <c r="C62" s="13">
        <v>0</v>
      </c>
      <c r="D62" s="13">
        <v>0</v>
      </c>
    </row>
    <row r="63" spans="1:4" ht="15">
      <c r="A63" s="21" t="s">
        <v>109</v>
      </c>
      <c r="B63" s="21" t="s">
        <v>110</v>
      </c>
      <c r="C63" s="13">
        <v>0</v>
      </c>
      <c r="D63" s="13">
        <v>0</v>
      </c>
    </row>
    <row r="64" spans="1:4" ht="15">
      <c r="A64" s="21" t="s">
        <v>111</v>
      </c>
      <c r="B64" s="21" t="s">
        <v>112</v>
      </c>
      <c r="C64" s="13">
        <v>0</v>
      </c>
      <c r="D64" s="13">
        <v>0</v>
      </c>
    </row>
    <row r="65" spans="1:4" ht="24">
      <c r="A65" s="21" t="s">
        <v>113</v>
      </c>
      <c r="B65" s="21" t="s">
        <v>114</v>
      </c>
      <c r="C65" s="13">
        <v>2</v>
      </c>
      <c r="D65" s="13">
        <v>2</v>
      </c>
    </row>
    <row r="66" spans="1:4" ht="24">
      <c r="A66" s="21" t="s">
        <v>115</v>
      </c>
      <c r="B66" s="21" t="s">
        <v>116</v>
      </c>
      <c r="C66" s="13">
        <v>0</v>
      </c>
      <c r="D66" s="13">
        <v>0</v>
      </c>
    </row>
    <row r="67" spans="1:4" ht="15">
      <c r="A67" s="21" t="s">
        <v>117</v>
      </c>
      <c r="B67" s="21" t="s">
        <v>118</v>
      </c>
      <c r="C67" s="13">
        <v>0</v>
      </c>
      <c r="D67" s="13">
        <v>0</v>
      </c>
    </row>
    <row r="68" spans="1:4" ht="15">
      <c r="A68" s="21" t="s">
        <v>119</v>
      </c>
      <c r="B68" s="21" t="s">
        <v>120</v>
      </c>
      <c r="C68" s="13">
        <v>0</v>
      </c>
      <c r="D68" s="13">
        <v>0</v>
      </c>
    </row>
    <row r="69" spans="1:4" ht="15">
      <c r="A69" s="21" t="s">
        <v>121</v>
      </c>
      <c r="B69" s="21" t="s">
        <v>122</v>
      </c>
      <c r="C69" s="13">
        <v>0</v>
      </c>
      <c r="D69" s="13">
        <v>0</v>
      </c>
    </row>
    <row r="70" spans="1:4" ht="15">
      <c r="A70" s="21" t="s">
        <v>123</v>
      </c>
      <c r="B70" s="21" t="s">
        <v>124</v>
      </c>
      <c r="C70" s="13">
        <v>0</v>
      </c>
      <c r="D70" s="13">
        <v>0</v>
      </c>
    </row>
    <row r="71" spans="1:4" ht="15">
      <c r="A71" s="20"/>
      <c r="B71" s="20" t="s">
        <v>125</v>
      </c>
      <c r="C71" s="10">
        <v>51666</v>
      </c>
      <c r="D71" s="10">
        <v>39817</v>
      </c>
    </row>
    <row r="72" spans="1:4" ht="24">
      <c r="A72" s="21" t="s">
        <v>126</v>
      </c>
      <c r="B72" s="21" t="s">
        <v>127</v>
      </c>
      <c r="C72" s="13">
        <v>0</v>
      </c>
      <c r="D72" s="13">
        <v>0</v>
      </c>
    </row>
    <row r="73" spans="1:4" ht="15">
      <c r="A73" s="21"/>
      <c r="B73" s="21" t="s">
        <v>128</v>
      </c>
      <c r="C73" s="12">
        <v>585</v>
      </c>
      <c r="D73" s="12">
        <v>585</v>
      </c>
    </row>
    <row r="74" spans="1:4" ht="15">
      <c r="A74" s="21"/>
      <c r="B74" s="21" t="s">
        <v>102</v>
      </c>
      <c r="C74" s="13">
        <v>0</v>
      </c>
      <c r="D74" s="13">
        <v>0</v>
      </c>
    </row>
    <row r="75" spans="1:4" ht="24">
      <c r="A75" s="21"/>
      <c r="B75" s="21" t="s">
        <v>103</v>
      </c>
      <c r="C75" s="13">
        <v>0</v>
      </c>
      <c r="D75" s="13">
        <v>0</v>
      </c>
    </row>
    <row r="76" spans="1:4" ht="24">
      <c r="A76" s="21" t="s">
        <v>129</v>
      </c>
      <c r="B76" s="21" t="s">
        <v>105</v>
      </c>
      <c r="C76" s="13">
        <v>585</v>
      </c>
      <c r="D76" s="13">
        <v>585</v>
      </c>
    </row>
    <row r="77" spans="1:4" ht="15">
      <c r="A77" s="21"/>
      <c r="B77" s="21" t="s">
        <v>130</v>
      </c>
      <c r="C77" s="12">
        <v>13803</v>
      </c>
      <c r="D77" s="12">
        <v>1241</v>
      </c>
    </row>
    <row r="78" spans="1:4" ht="15">
      <c r="A78" s="21" t="s">
        <v>131</v>
      </c>
      <c r="B78" s="21" t="s">
        <v>108</v>
      </c>
      <c r="C78" s="13">
        <v>0</v>
      </c>
      <c r="D78" s="13">
        <v>0</v>
      </c>
    </row>
    <row r="79" spans="1:4" ht="15">
      <c r="A79" s="21" t="s">
        <v>132</v>
      </c>
      <c r="B79" s="21" t="s">
        <v>110</v>
      </c>
      <c r="C79" s="13">
        <v>13803</v>
      </c>
      <c r="D79" s="13">
        <v>1241</v>
      </c>
    </row>
    <row r="80" spans="1:4" ht="15">
      <c r="A80" s="21" t="s">
        <v>133</v>
      </c>
      <c r="B80" s="21" t="s">
        <v>112</v>
      </c>
      <c r="C80" s="13">
        <v>0</v>
      </c>
      <c r="D80" s="13">
        <v>0</v>
      </c>
    </row>
    <row r="81" spans="1:4" ht="69">
      <c r="A81" s="21" t="s">
        <v>134</v>
      </c>
      <c r="B81" s="21" t="s">
        <v>135</v>
      </c>
      <c r="C81" s="13">
        <v>0</v>
      </c>
      <c r="D81" s="13">
        <v>0</v>
      </c>
    </row>
    <row r="82" spans="1:4" ht="35.25">
      <c r="A82" s="21" t="s">
        <v>136</v>
      </c>
      <c r="B82" s="21" t="s">
        <v>137</v>
      </c>
      <c r="C82" s="13">
        <v>1288</v>
      </c>
      <c r="D82" s="13">
        <v>1288</v>
      </c>
    </row>
    <row r="83" spans="1:4" ht="15">
      <c r="A83" s="21"/>
      <c r="B83" s="21" t="s">
        <v>138</v>
      </c>
      <c r="C83" s="12">
        <v>35990</v>
      </c>
      <c r="D83" s="12">
        <v>36581</v>
      </c>
    </row>
    <row r="84" spans="1:4" ht="24">
      <c r="A84" s="21" t="s">
        <v>139</v>
      </c>
      <c r="B84" s="21" t="s">
        <v>140</v>
      </c>
      <c r="C84" s="13">
        <v>27806</v>
      </c>
      <c r="D84" s="13">
        <v>31351</v>
      </c>
    </row>
    <row r="85" spans="1:4" ht="24">
      <c r="A85" s="21" t="s">
        <v>141</v>
      </c>
      <c r="B85" s="21" t="s">
        <v>142</v>
      </c>
      <c r="C85" s="13">
        <v>8184</v>
      </c>
      <c r="D85" s="13">
        <v>5230</v>
      </c>
    </row>
    <row r="86" spans="1:4" ht="15">
      <c r="A86" s="21" t="s">
        <v>143</v>
      </c>
      <c r="B86" s="21" t="s">
        <v>144</v>
      </c>
      <c r="C86" s="13">
        <v>0</v>
      </c>
      <c r="D86" s="13">
        <v>122</v>
      </c>
    </row>
    <row r="87" spans="1:4" ht="15">
      <c r="A87" s="21" t="s">
        <v>145</v>
      </c>
      <c r="B87" s="21" t="s">
        <v>146</v>
      </c>
      <c r="C87" s="13">
        <v>0</v>
      </c>
      <c r="D87" s="13">
        <v>0</v>
      </c>
    </row>
    <row r="88" spans="1:4" ht="15">
      <c r="A88" s="22"/>
      <c r="B88" s="23" t="s">
        <v>147</v>
      </c>
      <c r="C88" s="10">
        <v>63313</v>
      </c>
      <c r="D88" s="10">
        <v>51338</v>
      </c>
    </row>
    <row r="89" spans="1:4" ht="15">
      <c r="A89" s="16"/>
      <c r="B89" s="16"/>
      <c r="C89" s="17"/>
      <c r="D89" s="17"/>
    </row>
    <row r="90" ht="15">
      <c r="A90" s="24" t="s">
        <v>148</v>
      </c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28.8515625" style="7" customWidth="1"/>
    <col min="2" max="2" width="86.57421875" style="7" customWidth="1"/>
    <col min="3" max="4" width="15.421875" style="7" customWidth="1"/>
    <col min="5" max="16384" width="9.140625" style="7" customWidth="1"/>
  </cols>
  <sheetData>
    <row r="1" spans="1:4" s="6" customFormat="1" ht="39.75" customHeight="1" thickBot="1">
      <c r="A1" s="61" t="s">
        <v>22</v>
      </c>
      <c r="B1" s="53"/>
      <c r="C1" s="53"/>
      <c r="D1" s="54"/>
    </row>
    <row r="2" spans="1:4" s="6" customFormat="1" ht="19.5" customHeight="1" thickBot="1">
      <c r="A2" s="62"/>
      <c r="B2" s="56"/>
      <c r="C2" s="56"/>
      <c r="D2" s="57"/>
    </row>
    <row r="3" spans="1:4" s="6" customFormat="1" ht="19.5" customHeight="1" thickBot="1">
      <c r="A3" s="63"/>
      <c r="B3" s="59"/>
      <c r="C3" s="59"/>
      <c r="D3" s="59"/>
    </row>
    <row r="4" spans="1:4" ht="19.5" customHeight="1" thickBot="1">
      <c r="A4" s="64" t="s">
        <v>23</v>
      </c>
      <c r="B4" s="64"/>
      <c r="C4" s="64"/>
      <c r="D4" s="64"/>
    </row>
    <row r="5" spans="1:4" ht="15.75" thickBot="1">
      <c r="A5" s="19" t="s">
        <v>24</v>
      </c>
      <c r="B5" s="19" t="s">
        <v>25</v>
      </c>
      <c r="C5" s="19" t="s">
        <v>24</v>
      </c>
      <c r="D5" s="19" t="s">
        <v>24</v>
      </c>
    </row>
    <row r="6" spans="1:4" ht="15.75" thickBot="1">
      <c r="A6" s="19" t="s">
        <v>24</v>
      </c>
      <c r="B6" s="19" t="s">
        <v>26</v>
      </c>
      <c r="C6" s="19" t="s">
        <v>27</v>
      </c>
      <c r="D6" s="19" t="s">
        <v>28</v>
      </c>
    </row>
    <row r="7" spans="1:4" ht="15">
      <c r="A7" s="20"/>
      <c r="B7" s="20" t="s">
        <v>29</v>
      </c>
      <c r="C7" s="10">
        <f>+C8+C13+C17+C20+C21+C22+C23</f>
        <v>8</v>
      </c>
      <c r="D7" s="10">
        <f>+D8+D13+D17+D20+D21+D22+D23</f>
        <v>8</v>
      </c>
    </row>
    <row r="8" spans="1:4" ht="15">
      <c r="A8" s="21"/>
      <c r="B8" s="21" t="s">
        <v>30</v>
      </c>
      <c r="C8" s="12">
        <f>+C9+C10+C11+C12</f>
        <v>0</v>
      </c>
      <c r="D8" s="12">
        <f>+D9+D10+D11+D12</f>
        <v>0</v>
      </c>
    </row>
    <row r="9" spans="1:4" ht="15">
      <c r="A9" s="21" t="s">
        <v>31</v>
      </c>
      <c r="B9" s="21" t="s">
        <v>32</v>
      </c>
      <c r="C9" s="13">
        <v>0</v>
      </c>
      <c r="D9" s="13">
        <v>0</v>
      </c>
    </row>
    <row r="10" spans="1:4" ht="15">
      <c r="A10" s="21" t="s">
        <v>33</v>
      </c>
      <c r="B10" s="21" t="s">
        <v>34</v>
      </c>
      <c r="C10" s="13">
        <v>0</v>
      </c>
      <c r="D10" s="13">
        <v>0</v>
      </c>
    </row>
    <row r="11" spans="1:4" ht="15">
      <c r="A11" s="21"/>
      <c r="B11" s="21" t="s">
        <v>35</v>
      </c>
      <c r="C11" s="13">
        <v>0</v>
      </c>
      <c r="D11" s="13">
        <v>0</v>
      </c>
    </row>
    <row r="12" spans="1:4" ht="35.25">
      <c r="A12" s="21" t="s">
        <v>36</v>
      </c>
      <c r="B12" s="21" t="s">
        <v>37</v>
      </c>
      <c r="C12" s="13">
        <v>0</v>
      </c>
      <c r="D12" s="13">
        <v>0</v>
      </c>
    </row>
    <row r="13" spans="1:4" ht="15">
      <c r="A13" s="21"/>
      <c r="B13" s="21" t="s">
        <v>38</v>
      </c>
      <c r="C13" s="12">
        <f>+C14+C15+C16</f>
        <v>8</v>
      </c>
      <c r="D13" s="12">
        <f>+D14+D15+D16</f>
        <v>8</v>
      </c>
    </row>
    <row r="14" spans="1:4" ht="15">
      <c r="A14" s="21" t="s">
        <v>39</v>
      </c>
      <c r="B14" s="21" t="s">
        <v>40</v>
      </c>
      <c r="C14" s="13">
        <v>0</v>
      </c>
      <c r="D14" s="13">
        <v>0</v>
      </c>
    </row>
    <row r="15" spans="1:4" ht="15">
      <c r="A15" s="21"/>
      <c r="B15" s="21" t="s">
        <v>35</v>
      </c>
      <c r="C15" s="13">
        <v>0</v>
      </c>
      <c r="D15" s="13">
        <v>0</v>
      </c>
    </row>
    <row r="16" spans="1:4" ht="69">
      <c r="A16" s="21" t="s">
        <v>41</v>
      </c>
      <c r="B16" s="21" t="s">
        <v>42</v>
      </c>
      <c r="C16" s="13">
        <v>8</v>
      </c>
      <c r="D16" s="13">
        <v>8</v>
      </c>
    </row>
    <row r="17" spans="1:4" ht="15">
      <c r="A17" s="21"/>
      <c r="B17" s="21" t="s">
        <v>43</v>
      </c>
      <c r="C17" s="12">
        <f>+C18+C19</f>
        <v>0</v>
      </c>
      <c r="D17" s="12">
        <f>+D18+D19</f>
        <v>0</v>
      </c>
    </row>
    <row r="18" spans="1:4" ht="15">
      <c r="A18" s="21" t="s">
        <v>44</v>
      </c>
      <c r="B18" s="21" t="s">
        <v>40</v>
      </c>
      <c r="C18" s="13">
        <v>0</v>
      </c>
      <c r="D18" s="13">
        <v>0</v>
      </c>
    </row>
    <row r="19" spans="1:4" ht="15">
      <c r="A19" s="21" t="s">
        <v>45</v>
      </c>
      <c r="B19" s="21" t="s">
        <v>46</v>
      </c>
      <c r="C19" s="13">
        <v>0</v>
      </c>
      <c r="D19" s="13">
        <v>0</v>
      </c>
    </row>
    <row r="20" spans="1:4" ht="46.5">
      <c r="A20" s="21" t="s">
        <v>47</v>
      </c>
      <c r="B20" s="21" t="s">
        <v>48</v>
      </c>
      <c r="C20" s="13">
        <v>0</v>
      </c>
      <c r="D20" s="13">
        <v>0</v>
      </c>
    </row>
    <row r="21" spans="1:4" ht="46.5">
      <c r="A21" s="21" t="s">
        <v>49</v>
      </c>
      <c r="B21" s="21" t="s">
        <v>50</v>
      </c>
      <c r="C21" s="13">
        <v>0</v>
      </c>
      <c r="D21" s="13">
        <v>0</v>
      </c>
    </row>
    <row r="22" spans="1:4" ht="15">
      <c r="A22" s="21"/>
      <c r="B22" s="21" t="s">
        <v>51</v>
      </c>
      <c r="C22" s="13">
        <v>0</v>
      </c>
      <c r="D22" s="13">
        <v>0</v>
      </c>
    </row>
    <row r="23" spans="1:4" ht="15">
      <c r="A23" s="21" t="s">
        <v>52</v>
      </c>
      <c r="B23" s="21" t="s">
        <v>53</v>
      </c>
      <c r="C23" s="13">
        <v>0</v>
      </c>
      <c r="D23" s="13">
        <v>0</v>
      </c>
    </row>
    <row r="24" spans="1:4" ht="15">
      <c r="A24" s="20"/>
      <c r="B24" s="20" t="s">
        <v>54</v>
      </c>
      <c r="C24" s="10">
        <f>+C25+C31+C34+C38+C39+C40+C41</f>
        <v>6104</v>
      </c>
      <c r="D24" s="10">
        <f>+D25+D31+D34+D38+D39+D40+D41</f>
        <v>8527</v>
      </c>
    </row>
    <row r="25" spans="1:4" ht="15">
      <c r="A25" s="21"/>
      <c r="B25" s="21" t="s">
        <v>55</v>
      </c>
      <c r="C25" s="12">
        <f>+C26+C27+C28+C29+C30</f>
        <v>0</v>
      </c>
      <c r="D25" s="12">
        <f>+D26+D27+D28+D29+D30</f>
        <v>0</v>
      </c>
    </row>
    <row r="26" spans="1:4" ht="15">
      <c r="A26" s="21"/>
      <c r="B26" s="21" t="s">
        <v>56</v>
      </c>
      <c r="C26" s="13">
        <v>0</v>
      </c>
      <c r="D26" s="13">
        <v>0</v>
      </c>
    </row>
    <row r="27" spans="1:4" ht="15">
      <c r="A27" s="21" t="s">
        <v>57</v>
      </c>
      <c r="B27" s="21" t="s">
        <v>40</v>
      </c>
      <c r="C27" s="13">
        <v>0</v>
      </c>
      <c r="D27" s="13">
        <v>0</v>
      </c>
    </row>
    <row r="28" spans="1:4" ht="15">
      <c r="A28" s="21" t="s">
        <v>57</v>
      </c>
      <c r="B28" s="21" t="s">
        <v>58</v>
      </c>
      <c r="C28" s="13">
        <v>0</v>
      </c>
      <c r="D28" s="13">
        <v>0</v>
      </c>
    </row>
    <row r="29" spans="1:4" ht="15">
      <c r="A29" s="21" t="s">
        <v>59</v>
      </c>
      <c r="B29" s="21" t="s">
        <v>60</v>
      </c>
      <c r="C29" s="13">
        <v>0</v>
      </c>
      <c r="D29" s="13">
        <v>0</v>
      </c>
    </row>
    <row r="30" spans="1:4" ht="15">
      <c r="A30" s="21" t="s">
        <v>61</v>
      </c>
      <c r="B30" s="21" t="s">
        <v>62</v>
      </c>
      <c r="C30" s="13">
        <v>0</v>
      </c>
      <c r="D30" s="13">
        <v>0</v>
      </c>
    </row>
    <row r="31" spans="1:4" ht="15">
      <c r="A31" s="21"/>
      <c r="B31" s="21" t="s">
        <v>63</v>
      </c>
      <c r="C31" s="12">
        <f>+C32+C33</f>
        <v>0</v>
      </c>
      <c r="D31" s="12">
        <f>+D32+D33</f>
        <v>0</v>
      </c>
    </row>
    <row r="32" spans="1:4" ht="24">
      <c r="A32" s="21" t="s">
        <v>64</v>
      </c>
      <c r="B32" s="21" t="s">
        <v>65</v>
      </c>
      <c r="C32" s="13">
        <v>0</v>
      </c>
      <c r="D32" s="13">
        <v>0</v>
      </c>
    </row>
    <row r="33" spans="1:4" ht="15">
      <c r="A33" s="21"/>
      <c r="B33" s="21" t="s">
        <v>35</v>
      </c>
      <c r="C33" s="13">
        <v>0</v>
      </c>
      <c r="D33" s="13">
        <v>0</v>
      </c>
    </row>
    <row r="34" spans="1:4" ht="15">
      <c r="A34" s="21"/>
      <c r="B34" s="21" t="s">
        <v>66</v>
      </c>
      <c r="C34" s="12">
        <f>+C35+C36+C37</f>
        <v>9</v>
      </c>
      <c r="D34" s="12">
        <f>+D35+D36+D37</f>
        <v>1775</v>
      </c>
    </row>
    <row r="35" spans="1:4" ht="46.5">
      <c r="A35" s="21" t="s">
        <v>67</v>
      </c>
      <c r="B35" s="21" t="s">
        <v>68</v>
      </c>
      <c r="C35" s="13">
        <v>0</v>
      </c>
      <c r="D35" s="13">
        <v>0</v>
      </c>
    </row>
    <row r="36" spans="1:4" ht="15">
      <c r="A36" s="21"/>
      <c r="B36" s="21" t="s">
        <v>69</v>
      </c>
      <c r="C36" s="13">
        <v>0</v>
      </c>
      <c r="D36" s="13">
        <v>0</v>
      </c>
    </row>
    <row r="37" spans="1:4" ht="24">
      <c r="A37" s="21" t="s">
        <v>70</v>
      </c>
      <c r="B37" s="21" t="s">
        <v>71</v>
      </c>
      <c r="C37" s="13">
        <v>9</v>
      </c>
      <c r="D37" s="13">
        <v>1775</v>
      </c>
    </row>
    <row r="38" spans="1:4" ht="69">
      <c r="A38" s="21" t="s">
        <v>72</v>
      </c>
      <c r="B38" s="21" t="s">
        <v>73</v>
      </c>
      <c r="C38" s="13">
        <v>0</v>
      </c>
      <c r="D38" s="13">
        <v>0</v>
      </c>
    </row>
    <row r="39" spans="1:4" ht="69">
      <c r="A39" s="21" t="s">
        <v>74</v>
      </c>
      <c r="B39" s="21" t="s">
        <v>75</v>
      </c>
      <c r="C39" s="13">
        <v>0</v>
      </c>
      <c r="D39" s="13">
        <v>0</v>
      </c>
    </row>
    <row r="40" spans="1:4" ht="15">
      <c r="A40" s="21" t="s">
        <v>76</v>
      </c>
      <c r="B40" s="21" t="s">
        <v>77</v>
      </c>
      <c r="C40" s="13">
        <v>0</v>
      </c>
      <c r="D40" s="13">
        <v>0</v>
      </c>
    </row>
    <row r="41" spans="1:4" ht="15">
      <c r="A41" s="21"/>
      <c r="B41" s="21" t="s">
        <v>78</v>
      </c>
      <c r="C41" s="13">
        <v>6095</v>
      </c>
      <c r="D41" s="13">
        <v>6752</v>
      </c>
    </row>
    <row r="42" spans="1:4" ht="15">
      <c r="A42" s="22"/>
      <c r="B42" s="23" t="s">
        <v>79</v>
      </c>
      <c r="C42" s="10">
        <f>+C7+C24</f>
        <v>6112</v>
      </c>
      <c r="D42" s="10">
        <f>+D7+D24</f>
        <v>8535</v>
      </c>
    </row>
    <row r="43" spans="1:4" ht="15">
      <c r="A43" s="20"/>
      <c r="B43" s="20" t="s">
        <v>80</v>
      </c>
      <c r="C43" s="10">
        <f>+C44+C54+C55</f>
        <v>5717</v>
      </c>
      <c r="D43" s="10">
        <f>+D44+D54+D55</f>
        <v>6270</v>
      </c>
    </row>
    <row r="44" spans="1:4" ht="15">
      <c r="A44" s="21"/>
      <c r="B44" s="21" t="s">
        <v>81</v>
      </c>
      <c r="C44" s="12">
        <f>+C45+C46+C47+C48+C49+C50+C51+C52+C53</f>
        <v>5717</v>
      </c>
      <c r="D44" s="12">
        <f>+D45+D46+D47+D48+D49+D50+D51+D52+D53</f>
        <v>6270</v>
      </c>
    </row>
    <row r="45" spans="1:4" ht="24">
      <c r="A45" s="21" t="s">
        <v>82</v>
      </c>
      <c r="B45" s="21" t="s">
        <v>83</v>
      </c>
      <c r="C45" s="13">
        <v>6312</v>
      </c>
      <c r="D45" s="13">
        <v>6312</v>
      </c>
    </row>
    <row r="46" spans="1:4" ht="15">
      <c r="A46" s="21"/>
      <c r="B46" s="21" t="s">
        <v>84</v>
      </c>
      <c r="C46" s="13">
        <v>0</v>
      </c>
      <c r="D46" s="13">
        <v>0</v>
      </c>
    </row>
    <row r="47" spans="1:4" ht="24">
      <c r="A47" s="21" t="s">
        <v>85</v>
      </c>
      <c r="B47" s="21" t="s">
        <v>86</v>
      </c>
      <c r="C47" s="13"/>
      <c r="D47" s="13"/>
    </row>
    <row r="48" spans="1:4" ht="15">
      <c r="A48" s="21" t="s">
        <v>87</v>
      </c>
      <c r="B48" s="21" t="s">
        <v>88</v>
      </c>
      <c r="C48" s="13">
        <v>0</v>
      </c>
      <c r="D48" s="13">
        <v>0</v>
      </c>
    </row>
    <row r="49" spans="1:4" ht="15">
      <c r="A49" s="21" t="s">
        <v>89</v>
      </c>
      <c r="B49" s="21" t="s">
        <v>90</v>
      </c>
      <c r="C49" s="13">
        <v>-42</v>
      </c>
      <c r="D49" s="13">
        <v>-19</v>
      </c>
    </row>
    <row r="50" spans="1:4" ht="15">
      <c r="A50" s="21"/>
      <c r="B50" s="21" t="s">
        <v>91</v>
      </c>
      <c r="C50" s="13">
        <v>0</v>
      </c>
      <c r="D50" s="13">
        <v>0</v>
      </c>
    </row>
    <row r="51" spans="1:4" ht="15">
      <c r="A51" s="21"/>
      <c r="B51" s="21" t="s">
        <v>92</v>
      </c>
      <c r="C51" s="13">
        <v>-553</v>
      </c>
      <c r="D51" s="13">
        <v>-23</v>
      </c>
    </row>
    <row r="52" spans="1:4" ht="15">
      <c r="A52" s="21" t="s">
        <v>93</v>
      </c>
      <c r="B52" s="21" t="s">
        <v>94</v>
      </c>
      <c r="C52" s="13">
        <v>0</v>
      </c>
      <c r="D52" s="13">
        <v>0</v>
      </c>
    </row>
    <row r="53" spans="1:4" ht="15">
      <c r="A53" s="21"/>
      <c r="B53" s="21" t="s">
        <v>95</v>
      </c>
      <c r="C53" s="13">
        <v>0</v>
      </c>
      <c r="D53" s="13">
        <v>0</v>
      </c>
    </row>
    <row r="54" spans="1:4" ht="15">
      <c r="A54" s="21" t="s">
        <v>96</v>
      </c>
      <c r="B54" s="21" t="s">
        <v>97</v>
      </c>
      <c r="C54" s="13">
        <v>0</v>
      </c>
      <c r="D54" s="13">
        <v>0</v>
      </c>
    </row>
    <row r="55" spans="1:4" ht="15">
      <c r="A55" s="21" t="s">
        <v>98</v>
      </c>
      <c r="B55" s="21" t="s">
        <v>99</v>
      </c>
      <c r="C55" s="13">
        <v>0</v>
      </c>
      <c r="D55" s="13">
        <v>0</v>
      </c>
    </row>
    <row r="56" spans="1:4" ht="15">
      <c r="A56" s="20"/>
      <c r="B56" s="20" t="s">
        <v>100</v>
      </c>
      <c r="C56" s="10">
        <f>+C57+C61+C66+C67+C68+C69+C70</f>
        <v>0</v>
      </c>
      <c r="D56" s="10">
        <f>+D57+D61+D66+D67+D68+D69+D70</f>
        <v>0</v>
      </c>
    </row>
    <row r="57" spans="1:4" ht="15">
      <c r="A57" s="21"/>
      <c r="B57" s="21" t="s">
        <v>101</v>
      </c>
      <c r="C57" s="12">
        <f>+C58+C59+C60</f>
        <v>0</v>
      </c>
      <c r="D57" s="12">
        <f>+D58+D59+D60</f>
        <v>0</v>
      </c>
    </row>
    <row r="58" spans="1:4" ht="15">
      <c r="A58" s="21"/>
      <c r="B58" s="21" t="s">
        <v>102</v>
      </c>
      <c r="C58" s="13">
        <v>0</v>
      </c>
      <c r="D58" s="13">
        <v>0</v>
      </c>
    </row>
    <row r="59" spans="1:4" ht="15">
      <c r="A59" s="21"/>
      <c r="B59" s="21" t="s">
        <v>103</v>
      </c>
      <c r="C59" s="13">
        <v>0</v>
      </c>
      <c r="D59" s="13">
        <v>0</v>
      </c>
    </row>
    <row r="60" spans="1:4" ht="15">
      <c r="A60" s="21" t="s">
        <v>104</v>
      </c>
      <c r="B60" s="21" t="s">
        <v>105</v>
      </c>
      <c r="C60" s="13">
        <v>0</v>
      </c>
      <c r="D60" s="13">
        <v>0</v>
      </c>
    </row>
    <row r="61" spans="1:4" ht="15">
      <c r="A61" s="21"/>
      <c r="B61" s="21" t="s">
        <v>106</v>
      </c>
      <c r="C61" s="12">
        <f>+C62+C63+C64+C65</f>
        <v>0</v>
      </c>
      <c r="D61" s="12">
        <f>+D62+D63+D64+D65</f>
        <v>0</v>
      </c>
    </row>
    <row r="62" spans="1:4" ht="15">
      <c r="A62" s="21" t="s">
        <v>107</v>
      </c>
      <c r="B62" s="21" t="s">
        <v>108</v>
      </c>
      <c r="C62" s="13">
        <v>0</v>
      </c>
      <c r="D62" s="13">
        <v>0</v>
      </c>
    </row>
    <row r="63" spans="1:4" ht="15">
      <c r="A63" s="21" t="s">
        <v>109</v>
      </c>
      <c r="B63" s="21" t="s">
        <v>110</v>
      </c>
      <c r="C63" s="13">
        <v>0</v>
      </c>
      <c r="D63" s="13">
        <v>0</v>
      </c>
    </row>
    <row r="64" spans="1:4" ht="15">
      <c r="A64" s="21" t="s">
        <v>111</v>
      </c>
      <c r="B64" s="21" t="s">
        <v>112</v>
      </c>
      <c r="C64" s="13">
        <v>0</v>
      </c>
      <c r="D64" s="13">
        <v>0</v>
      </c>
    </row>
    <row r="65" spans="1:4" ht="24">
      <c r="A65" s="21" t="s">
        <v>113</v>
      </c>
      <c r="B65" s="21" t="s">
        <v>114</v>
      </c>
      <c r="C65" s="13">
        <v>0</v>
      </c>
      <c r="D65" s="13">
        <v>0</v>
      </c>
    </row>
    <row r="66" spans="1:4" ht="24">
      <c r="A66" s="21" t="s">
        <v>115</v>
      </c>
      <c r="B66" s="21" t="s">
        <v>116</v>
      </c>
      <c r="C66" s="13">
        <v>0</v>
      </c>
      <c r="D66" s="13">
        <v>0</v>
      </c>
    </row>
    <row r="67" spans="1:4" ht="15">
      <c r="A67" s="21" t="s">
        <v>117</v>
      </c>
      <c r="B67" s="21" t="s">
        <v>118</v>
      </c>
      <c r="C67" s="13">
        <v>0</v>
      </c>
      <c r="D67" s="13">
        <v>0</v>
      </c>
    </row>
    <row r="68" spans="1:4" ht="15">
      <c r="A68" s="21" t="s">
        <v>119</v>
      </c>
      <c r="B68" s="21" t="s">
        <v>120</v>
      </c>
      <c r="C68" s="13">
        <v>0</v>
      </c>
      <c r="D68" s="13">
        <v>0</v>
      </c>
    </row>
    <row r="69" spans="1:4" ht="15">
      <c r="A69" s="21" t="s">
        <v>121</v>
      </c>
      <c r="B69" s="21" t="s">
        <v>122</v>
      </c>
      <c r="C69" s="13">
        <v>0</v>
      </c>
      <c r="D69" s="13">
        <v>0</v>
      </c>
    </row>
    <row r="70" spans="1:4" ht="15">
      <c r="A70" s="21" t="s">
        <v>123</v>
      </c>
      <c r="B70" s="21" t="s">
        <v>124</v>
      </c>
      <c r="C70" s="13">
        <v>0</v>
      </c>
      <c r="D70" s="13">
        <v>0</v>
      </c>
    </row>
    <row r="71" spans="1:4" ht="15">
      <c r="A71" s="20"/>
      <c r="B71" s="20" t="s">
        <v>125</v>
      </c>
      <c r="C71" s="10">
        <f>+C72+C73+C77+C82+C83+C86+C87</f>
        <v>395</v>
      </c>
      <c r="D71" s="10">
        <f>+D72+D73+D77+D82+D83+D86+D87</f>
        <v>2265</v>
      </c>
    </row>
    <row r="72" spans="1:4" ht="15">
      <c r="A72" s="21" t="s">
        <v>126</v>
      </c>
      <c r="B72" s="21" t="s">
        <v>127</v>
      </c>
      <c r="C72" s="13">
        <v>0</v>
      </c>
      <c r="D72" s="13">
        <v>0</v>
      </c>
    </row>
    <row r="73" spans="1:4" ht="15">
      <c r="A73" s="21"/>
      <c r="B73" s="21" t="s">
        <v>128</v>
      </c>
      <c r="C73" s="12">
        <f>+C74+C75+C76</f>
        <v>0</v>
      </c>
      <c r="D73" s="12">
        <f>+D74+D75+D76</f>
        <v>0</v>
      </c>
    </row>
    <row r="74" spans="1:4" ht="15">
      <c r="A74" s="21"/>
      <c r="B74" s="21" t="s">
        <v>102</v>
      </c>
      <c r="C74" s="13">
        <v>0</v>
      </c>
      <c r="D74" s="13">
        <v>0</v>
      </c>
    </row>
    <row r="75" spans="1:4" ht="15">
      <c r="A75" s="21"/>
      <c r="B75" s="21" t="s">
        <v>103</v>
      </c>
      <c r="C75" s="13">
        <v>0</v>
      </c>
      <c r="D75" s="13">
        <v>0</v>
      </c>
    </row>
    <row r="76" spans="1:4" ht="24">
      <c r="A76" s="21" t="s">
        <v>129</v>
      </c>
      <c r="B76" s="21" t="s">
        <v>105</v>
      </c>
      <c r="C76" s="13">
        <v>0</v>
      </c>
      <c r="D76" s="13">
        <v>0</v>
      </c>
    </row>
    <row r="77" spans="1:4" ht="15">
      <c r="A77" s="21"/>
      <c r="B77" s="21" t="s">
        <v>130</v>
      </c>
      <c r="C77" s="12">
        <f>+C78+C79+C80+C81</f>
        <v>0</v>
      </c>
      <c r="D77" s="12">
        <f>+D78+D79+D80+D81</f>
        <v>0</v>
      </c>
    </row>
    <row r="78" spans="1:4" ht="15">
      <c r="A78" s="21" t="s">
        <v>131</v>
      </c>
      <c r="B78" s="21" t="s">
        <v>108</v>
      </c>
      <c r="C78" s="13">
        <v>0</v>
      </c>
      <c r="D78" s="13">
        <v>0</v>
      </c>
    </row>
    <row r="79" spans="1:4" ht="15">
      <c r="A79" s="21" t="s">
        <v>132</v>
      </c>
      <c r="B79" s="21" t="s">
        <v>110</v>
      </c>
      <c r="C79" s="13">
        <v>0</v>
      </c>
      <c r="D79" s="13">
        <v>0</v>
      </c>
    </row>
    <row r="80" spans="1:4" ht="15">
      <c r="A80" s="21" t="s">
        <v>133</v>
      </c>
      <c r="B80" s="21" t="s">
        <v>112</v>
      </c>
      <c r="C80" s="13">
        <v>0</v>
      </c>
      <c r="D80" s="13">
        <v>0</v>
      </c>
    </row>
    <row r="81" spans="1:4" ht="69">
      <c r="A81" s="21" t="s">
        <v>134</v>
      </c>
      <c r="B81" s="21" t="s">
        <v>135</v>
      </c>
      <c r="C81" s="13">
        <v>0</v>
      </c>
      <c r="D81" s="13">
        <v>0</v>
      </c>
    </row>
    <row r="82" spans="1:4" ht="35.25">
      <c r="A82" s="21" t="s">
        <v>136</v>
      </c>
      <c r="B82" s="21" t="s">
        <v>137</v>
      </c>
      <c r="C82" s="13">
        <v>0</v>
      </c>
      <c r="D82" s="13">
        <v>0</v>
      </c>
    </row>
    <row r="83" spans="1:4" ht="15">
      <c r="A83" s="21"/>
      <c r="B83" s="21" t="s">
        <v>138</v>
      </c>
      <c r="C83" s="12">
        <f>+C84+C85</f>
        <v>395</v>
      </c>
      <c r="D83" s="12">
        <f>+D84+D85</f>
        <v>2265</v>
      </c>
    </row>
    <row r="84" spans="1:4" ht="24">
      <c r="A84" s="21" t="s">
        <v>139</v>
      </c>
      <c r="B84" s="21" t="s">
        <v>140</v>
      </c>
      <c r="C84" s="13">
        <v>323</v>
      </c>
      <c r="D84" s="13">
        <v>2108</v>
      </c>
    </row>
    <row r="85" spans="1:4" ht="24">
      <c r="A85" s="21" t="s">
        <v>141</v>
      </c>
      <c r="B85" s="21" t="s">
        <v>142</v>
      </c>
      <c r="C85" s="13">
        <v>72</v>
      </c>
      <c r="D85" s="13">
        <v>157</v>
      </c>
    </row>
    <row r="86" spans="1:4" ht="15">
      <c r="A86" s="21" t="s">
        <v>143</v>
      </c>
      <c r="B86" s="21" t="s">
        <v>144</v>
      </c>
      <c r="C86" s="13"/>
      <c r="D86" s="13">
        <v>0</v>
      </c>
    </row>
    <row r="87" spans="1:4" ht="15">
      <c r="A87" s="21" t="s">
        <v>145</v>
      </c>
      <c r="B87" s="21" t="s">
        <v>146</v>
      </c>
      <c r="C87" s="13">
        <v>0</v>
      </c>
      <c r="D87" s="13">
        <v>0</v>
      </c>
    </row>
    <row r="88" spans="1:4" ht="15">
      <c r="A88" s="22"/>
      <c r="B88" s="23" t="s">
        <v>147</v>
      </c>
      <c r="C88" s="10">
        <f>+C43+C56+C71</f>
        <v>6112</v>
      </c>
      <c r="D88" s="10">
        <f>+D43+D56+D71</f>
        <v>8535</v>
      </c>
    </row>
    <row r="89" spans="1:4" ht="15">
      <c r="A89" s="16"/>
      <c r="B89" s="16"/>
      <c r="C89" s="17"/>
      <c r="D89" s="17"/>
    </row>
    <row r="90" ht="15">
      <c r="A90" s="24" t="s">
        <v>148</v>
      </c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28.8515625" style="7" customWidth="1"/>
    <col min="2" max="2" width="86.57421875" style="7" customWidth="1"/>
    <col min="3" max="4" width="15.421875" style="7" customWidth="1"/>
    <col min="5" max="16384" width="9.140625" style="7" customWidth="1"/>
  </cols>
  <sheetData>
    <row r="1" spans="1:4" s="6" customFormat="1" ht="39.75" customHeight="1" thickBot="1">
      <c r="A1" s="61" t="s">
        <v>22</v>
      </c>
      <c r="B1" s="53"/>
      <c r="C1" s="53"/>
      <c r="D1" s="54"/>
    </row>
    <row r="2" spans="1:4" s="6" customFormat="1" ht="19.5" customHeight="1" thickBot="1">
      <c r="A2" s="62"/>
      <c r="B2" s="56"/>
      <c r="C2" s="56"/>
      <c r="D2" s="57"/>
    </row>
    <row r="3" spans="1:4" s="6" customFormat="1" ht="19.5" customHeight="1" thickBot="1">
      <c r="A3" s="63"/>
      <c r="B3" s="59"/>
      <c r="C3" s="59"/>
      <c r="D3" s="59"/>
    </row>
    <row r="4" spans="1:4" ht="19.5" customHeight="1" thickBot="1">
      <c r="A4" s="64" t="s">
        <v>23</v>
      </c>
      <c r="B4" s="64"/>
      <c r="C4" s="64"/>
      <c r="D4" s="64"/>
    </row>
    <row r="5" spans="1:4" ht="15.75" thickBot="1">
      <c r="A5" s="19" t="s">
        <v>24</v>
      </c>
      <c r="B5" s="19" t="s">
        <v>25</v>
      </c>
      <c r="C5" s="19" t="s">
        <v>24</v>
      </c>
      <c r="D5" s="19" t="s">
        <v>24</v>
      </c>
    </row>
    <row r="6" spans="1:4" ht="15.75" thickBot="1">
      <c r="A6" s="19" t="s">
        <v>24</v>
      </c>
      <c r="B6" s="19" t="s">
        <v>26</v>
      </c>
      <c r="C6" s="19" t="s">
        <v>27</v>
      </c>
      <c r="D6" s="19" t="s">
        <v>28</v>
      </c>
    </row>
    <row r="7" spans="1:4" ht="15">
      <c r="A7" s="20"/>
      <c r="B7" s="20" t="s">
        <v>29</v>
      </c>
      <c r="C7" s="10">
        <f>+C8+C13+C17+C20+C21+C22+C23</f>
        <v>2431</v>
      </c>
      <c r="D7" s="10">
        <f>+D8+D13+D17+D20+D21+D22+D23</f>
        <v>2418</v>
      </c>
    </row>
    <row r="8" spans="1:4" ht="15">
      <c r="A8" s="21"/>
      <c r="B8" s="21" t="s">
        <v>30</v>
      </c>
      <c r="C8" s="12">
        <f>+C9+C10+C11+C12</f>
        <v>99</v>
      </c>
      <c r="D8" s="12">
        <f>+D9+D10+D11+D12</f>
        <v>110</v>
      </c>
    </row>
    <row r="9" spans="1:4" ht="15">
      <c r="A9" s="21" t="s">
        <v>31</v>
      </c>
      <c r="B9" s="21" t="s">
        <v>32</v>
      </c>
      <c r="C9" s="13">
        <v>0</v>
      </c>
      <c r="D9" s="13">
        <v>0</v>
      </c>
    </row>
    <row r="10" spans="1:4" ht="15">
      <c r="A10" s="21" t="s">
        <v>33</v>
      </c>
      <c r="B10" s="21" t="s">
        <v>34</v>
      </c>
      <c r="C10" s="13">
        <v>0</v>
      </c>
      <c r="D10" s="13">
        <v>0</v>
      </c>
    </row>
    <row r="11" spans="1:4" ht="15">
      <c r="A11" s="21"/>
      <c r="B11" s="21" t="s">
        <v>35</v>
      </c>
      <c r="C11" s="13">
        <v>0</v>
      </c>
      <c r="D11" s="13">
        <v>0</v>
      </c>
    </row>
    <row r="12" spans="1:4" ht="35.25">
      <c r="A12" s="21" t="s">
        <v>36</v>
      </c>
      <c r="B12" s="21" t="s">
        <v>37</v>
      </c>
      <c r="C12" s="13">
        <v>99</v>
      </c>
      <c r="D12" s="13">
        <v>110</v>
      </c>
    </row>
    <row r="13" spans="1:4" ht="15">
      <c r="A13" s="21"/>
      <c r="B13" s="21" t="s">
        <v>38</v>
      </c>
      <c r="C13" s="12">
        <f>+C14+C15+C16</f>
        <v>2330</v>
      </c>
      <c r="D13" s="12">
        <f>+D14+D15+D16</f>
        <v>2306</v>
      </c>
    </row>
    <row r="14" spans="1:4" ht="15">
      <c r="A14" s="21" t="s">
        <v>39</v>
      </c>
      <c r="B14" s="21" t="s">
        <v>40</v>
      </c>
      <c r="C14" s="13">
        <v>0</v>
      </c>
      <c r="D14" s="13">
        <v>0</v>
      </c>
    </row>
    <row r="15" spans="1:4" ht="15">
      <c r="A15" s="21"/>
      <c r="B15" s="21" t="s">
        <v>35</v>
      </c>
      <c r="C15" s="13">
        <v>0</v>
      </c>
      <c r="D15" s="13">
        <v>0</v>
      </c>
    </row>
    <row r="16" spans="1:4" ht="69">
      <c r="A16" s="21" t="s">
        <v>41</v>
      </c>
      <c r="B16" s="21" t="s">
        <v>42</v>
      </c>
      <c r="C16" s="13">
        <v>2330</v>
      </c>
      <c r="D16" s="13">
        <v>2306</v>
      </c>
    </row>
    <row r="17" spans="1:4" ht="15">
      <c r="A17" s="21"/>
      <c r="B17" s="21" t="s">
        <v>43</v>
      </c>
      <c r="C17" s="12">
        <f>+C18+C19</f>
        <v>0</v>
      </c>
      <c r="D17" s="12">
        <f>+D18+D19</f>
        <v>0</v>
      </c>
    </row>
    <row r="18" spans="1:4" ht="15">
      <c r="A18" s="21" t="s">
        <v>44</v>
      </c>
      <c r="B18" s="21" t="s">
        <v>40</v>
      </c>
      <c r="C18" s="13">
        <v>0</v>
      </c>
      <c r="D18" s="13">
        <v>0</v>
      </c>
    </row>
    <row r="19" spans="1:4" ht="15">
      <c r="A19" s="21" t="s">
        <v>45</v>
      </c>
      <c r="B19" s="21" t="s">
        <v>46</v>
      </c>
      <c r="C19" s="13">
        <v>0</v>
      </c>
      <c r="D19" s="13">
        <v>0</v>
      </c>
    </row>
    <row r="20" spans="1:4" ht="46.5">
      <c r="A20" s="21" t="s">
        <v>47</v>
      </c>
      <c r="B20" s="21" t="s">
        <v>48</v>
      </c>
      <c r="C20" s="13">
        <v>0</v>
      </c>
      <c r="D20" s="13">
        <v>0</v>
      </c>
    </row>
    <row r="21" spans="1:4" ht="46.5">
      <c r="A21" s="21" t="s">
        <v>49</v>
      </c>
      <c r="B21" s="21" t="s">
        <v>50</v>
      </c>
      <c r="C21" s="13">
        <v>2</v>
      </c>
      <c r="D21" s="13">
        <v>2</v>
      </c>
    </row>
    <row r="22" spans="1:4" ht="15">
      <c r="A22" s="21"/>
      <c r="B22" s="21" t="s">
        <v>51</v>
      </c>
      <c r="C22" s="13">
        <v>0</v>
      </c>
      <c r="D22" s="13">
        <v>0</v>
      </c>
    </row>
    <row r="23" spans="1:4" ht="15">
      <c r="A23" s="21" t="s">
        <v>52</v>
      </c>
      <c r="B23" s="21" t="s">
        <v>53</v>
      </c>
      <c r="C23" s="13">
        <v>0</v>
      </c>
      <c r="D23" s="13">
        <v>0</v>
      </c>
    </row>
    <row r="24" spans="1:4" ht="15">
      <c r="A24" s="20"/>
      <c r="B24" s="20" t="s">
        <v>54</v>
      </c>
      <c r="C24" s="10">
        <f>+C25+C31+C34+C38+C39+C40+C41</f>
        <v>5321</v>
      </c>
      <c r="D24" s="10">
        <f>+D25+D31+D34+D38+D39+D40+D41</f>
        <v>4757</v>
      </c>
    </row>
    <row r="25" spans="1:4" ht="15">
      <c r="A25" s="21"/>
      <c r="B25" s="21" t="s">
        <v>55</v>
      </c>
      <c r="C25" s="12">
        <f>+C26+C27+C28+C29+C30</f>
        <v>0</v>
      </c>
      <c r="D25" s="12">
        <f>+D26+D27+D28+D29+D30</f>
        <v>0</v>
      </c>
    </row>
    <row r="26" spans="1:4" ht="15">
      <c r="A26" s="21"/>
      <c r="B26" s="21" t="s">
        <v>56</v>
      </c>
      <c r="C26" s="13">
        <v>0</v>
      </c>
      <c r="D26" s="13">
        <v>0</v>
      </c>
    </row>
    <row r="27" spans="1:4" ht="15">
      <c r="A27" s="21" t="s">
        <v>57</v>
      </c>
      <c r="B27" s="21" t="s">
        <v>40</v>
      </c>
      <c r="C27" s="13">
        <v>0</v>
      </c>
      <c r="D27" s="13">
        <v>0</v>
      </c>
    </row>
    <row r="28" spans="1:4" ht="15">
      <c r="A28" s="21" t="s">
        <v>57</v>
      </c>
      <c r="B28" s="21" t="s">
        <v>58</v>
      </c>
      <c r="C28" s="13">
        <v>0</v>
      </c>
      <c r="D28" s="13">
        <v>0</v>
      </c>
    </row>
    <row r="29" spans="1:4" ht="15">
      <c r="A29" s="21" t="s">
        <v>59</v>
      </c>
      <c r="B29" s="21" t="s">
        <v>60</v>
      </c>
      <c r="C29" s="13">
        <v>0</v>
      </c>
      <c r="D29" s="13">
        <v>0</v>
      </c>
    </row>
    <row r="30" spans="1:4" ht="15">
      <c r="A30" s="21" t="s">
        <v>61</v>
      </c>
      <c r="B30" s="21" t="s">
        <v>62</v>
      </c>
      <c r="C30" s="13">
        <v>0</v>
      </c>
      <c r="D30" s="13">
        <v>0</v>
      </c>
    </row>
    <row r="31" spans="1:4" ht="15">
      <c r="A31" s="21"/>
      <c r="B31" s="21" t="s">
        <v>63</v>
      </c>
      <c r="C31" s="12">
        <f>+C32+C33</f>
        <v>218</v>
      </c>
      <c r="D31" s="12">
        <f>+D32+D33</f>
        <v>218</v>
      </c>
    </row>
    <row r="32" spans="1:4" ht="24">
      <c r="A32" s="21" t="s">
        <v>64</v>
      </c>
      <c r="B32" s="21" t="s">
        <v>65</v>
      </c>
      <c r="C32" s="13">
        <v>218</v>
      </c>
      <c r="D32" s="13">
        <v>218</v>
      </c>
    </row>
    <row r="33" spans="1:4" ht="15">
      <c r="A33" s="21"/>
      <c r="B33" s="21" t="s">
        <v>35</v>
      </c>
      <c r="C33" s="13">
        <v>0</v>
      </c>
      <c r="D33" s="13">
        <v>0</v>
      </c>
    </row>
    <row r="34" spans="1:4" ht="15">
      <c r="A34" s="21"/>
      <c r="B34" s="21" t="s">
        <v>66</v>
      </c>
      <c r="C34" s="12">
        <f>+C35+C36+C37</f>
        <v>3875</v>
      </c>
      <c r="D34" s="12">
        <f>+D35+D36+D37</f>
        <v>3654</v>
      </c>
    </row>
    <row r="35" spans="1:4" ht="46.5">
      <c r="A35" s="21" t="s">
        <v>67</v>
      </c>
      <c r="B35" s="21" t="s">
        <v>68</v>
      </c>
      <c r="C35" s="13">
        <v>3417</v>
      </c>
      <c r="D35" s="13">
        <v>3436</v>
      </c>
    </row>
    <row r="36" spans="1:4" ht="15">
      <c r="A36" s="21"/>
      <c r="B36" s="21" t="s">
        <v>69</v>
      </c>
      <c r="C36" s="13">
        <v>0</v>
      </c>
      <c r="D36" s="13">
        <v>0</v>
      </c>
    </row>
    <row r="37" spans="1:4" ht="24">
      <c r="A37" s="21" t="s">
        <v>70</v>
      </c>
      <c r="B37" s="21" t="s">
        <v>71</v>
      </c>
      <c r="C37" s="13">
        <v>458</v>
      </c>
      <c r="D37" s="13">
        <v>218</v>
      </c>
    </row>
    <row r="38" spans="1:4" ht="69">
      <c r="A38" s="21" t="s">
        <v>72</v>
      </c>
      <c r="B38" s="21" t="s">
        <v>73</v>
      </c>
      <c r="C38" s="13">
        <v>0</v>
      </c>
      <c r="D38" s="13">
        <v>0</v>
      </c>
    </row>
    <row r="39" spans="1:4" ht="69">
      <c r="A39" s="21" t="s">
        <v>74</v>
      </c>
      <c r="B39" s="21" t="s">
        <v>75</v>
      </c>
      <c r="C39" s="13">
        <v>0</v>
      </c>
      <c r="D39" s="13">
        <v>0</v>
      </c>
    </row>
    <row r="40" spans="1:4" ht="15">
      <c r="A40" s="21" t="s">
        <v>76</v>
      </c>
      <c r="B40" s="21" t="s">
        <v>77</v>
      </c>
      <c r="C40" s="13">
        <v>29</v>
      </c>
      <c r="D40" s="13">
        <v>29</v>
      </c>
    </row>
    <row r="41" spans="1:4" ht="15">
      <c r="A41" s="21"/>
      <c r="B41" s="21" t="s">
        <v>78</v>
      </c>
      <c r="C41" s="13">
        <v>1199</v>
      </c>
      <c r="D41" s="13">
        <v>856</v>
      </c>
    </row>
    <row r="42" spans="1:4" ht="15">
      <c r="A42" s="22"/>
      <c r="B42" s="23" t="s">
        <v>79</v>
      </c>
      <c r="C42" s="10">
        <f>+C7+C24</f>
        <v>7752</v>
      </c>
      <c r="D42" s="10">
        <f>+D7+D24</f>
        <v>7175</v>
      </c>
    </row>
    <row r="43" spans="1:4" ht="15">
      <c r="A43" s="20"/>
      <c r="B43" s="20" t="s">
        <v>80</v>
      </c>
      <c r="C43" s="10">
        <f>+C44+C54+C55</f>
        <v>4684</v>
      </c>
      <c r="D43" s="10">
        <f>+D44+D54+D55</f>
        <v>4872</v>
      </c>
    </row>
    <row r="44" spans="1:4" ht="15">
      <c r="A44" s="21"/>
      <c r="B44" s="21" t="s">
        <v>81</v>
      </c>
      <c r="C44" s="12">
        <f>+C45+C46+C47+C48+C49+C50+C51+C52+C53</f>
        <v>4684</v>
      </c>
      <c r="D44" s="12">
        <f>+D45+D46+D47+D48+D49+D50+D51+D52+D53</f>
        <v>4872</v>
      </c>
    </row>
    <row r="45" spans="1:4" ht="24">
      <c r="A45" s="21" t="s">
        <v>82</v>
      </c>
      <c r="B45" s="21" t="s">
        <v>83</v>
      </c>
      <c r="C45" s="13">
        <v>2000</v>
      </c>
      <c r="D45" s="13">
        <v>2000</v>
      </c>
    </row>
    <row r="46" spans="1:4" ht="15">
      <c r="A46" s="21"/>
      <c r="B46" s="21" t="s">
        <v>84</v>
      </c>
      <c r="C46" s="13">
        <v>0</v>
      </c>
      <c r="D46" s="13">
        <v>0</v>
      </c>
    </row>
    <row r="47" spans="1:4" ht="24">
      <c r="A47" s="21" t="s">
        <v>85</v>
      </c>
      <c r="B47" s="21" t="s">
        <v>86</v>
      </c>
      <c r="C47" s="13">
        <v>1178</v>
      </c>
      <c r="D47" s="13">
        <v>1178</v>
      </c>
    </row>
    <row r="48" spans="1:4" ht="15">
      <c r="A48" s="21" t="s">
        <v>87</v>
      </c>
      <c r="B48" s="21" t="s">
        <v>88</v>
      </c>
      <c r="C48" s="13">
        <v>0</v>
      </c>
      <c r="D48" s="13">
        <v>0</v>
      </c>
    </row>
    <row r="49" spans="1:4" ht="15">
      <c r="A49" s="21" t="s">
        <v>89</v>
      </c>
      <c r="B49" s="21" t="s">
        <v>90</v>
      </c>
      <c r="C49" s="13">
        <v>-480</v>
      </c>
      <c r="D49" s="13">
        <v>0</v>
      </c>
    </row>
    <row r="50" spans="1:4" ht="15">
      <c r="A50" s="21"/>
      <c r="B50" s="21" t="s">
        <v>91</v>
      </c>
      <c r="C50" s="13">
        <v>2174</v>
      </c>
      <c r="D50" s="13">
        <v>2174</v>
      </c>
    </row>
    <row r="51" spans="1:4" ht="15">
      <c r="A51" s="21"/>
      <c r="B51" s="21" t="s">
        <v>92</v>
      </c>
      <c r="C51" s="13">
        <v>-188</v>
      </c>
      <c r="D51" s="13">
        <v>-480</v>
      </c>
    </row>
    <row r="52" spans="1:4" ht="15">
      <c r="A52" s="21" t="s">
        <v>93</v>
      </c>
      <c r="B52" s="21" t="s">
        <v>94</v>
      </c>
      <c r="C52" s="13">
        <v>0</v>
      </c>
      <c r="D52" s="13">
        <v>0</v>
      </c>
    </row>
    <row r="53" spans="1:4" ht="15">
      <c r="A53" s="21"/>
      <c r="B53" s="21" t="s">
        <v>95</v>
      </c>
      <c r="C53" s="13">
        <v>0</v>
      </c>
      <c r="D53" s="13">
        <v>0</v>
      </c>
    </row>
    <row r="54" spans="1:4" ht="15">
      <c r="A54" s="21" t="s">
        <v>96</v>
      </c>
      <c r="B54" s="21" t="s">
        <v>97</v>
      </c>
      <c r="C54" s="13">
        <v>0</v>
      </c>
      <c r="D54" s="13">
        <v>0</v>
      </c>
    </row>
    <row r="55" spans="1:4" ht="15">
      <c r="A55" s="21" t="s">
        <v>98</v>
      </c>
      <c r="B55" s="21" t="s">
        <v>99</v>
      </c>
      <c r="C55" s="13">
        <v>0</v>
      </c>
      <c r="D55" s="13">
        <v>0</v>
      </c>
    </row>
    <row r="56" spans="1:4" ht="15">
      <c r="A56" s="20"/>
      <c r="B56" s="20" t="s">
        <v>100</v>
      </c>
      <c r="C56" s="10">
        <f>+C57+C61+C66+C67+C68+C69+C70</f>
        <v>377</v>
      </c>
      <c r="D56" s="10">
        <f>+D57+D61+D66+D67+D68+D69+D70</f>
        <v>0</v>
      </c>
    </row>
    <row r="57" spans="1:4" ht="15">
      <c r="A57" s="21"/>
      <c r="B57" s="21" t="s">
        <v>101</v>
      </c>
      <c r="C57" s="12">
        <f>+C58+C59+C60</f>
        <v>377</v>
      </c>
      <c r="D57" s="12">
        <f>+D58+D59+D60</f>
        <v>0</v>
      </c>
    </row>
    <row r="58" spans="1:4" ht="15">
      <c r="A58" s="21"/>
      <c r="B58" s="21" t="s">
        <v>102</v>
      </c>
      <c r="C58" s="13">
        <v>377</v>
      </c>
      <c r="D58" s="13">
        <v>0</v>
      </c>
    </row>
    <row r="59" spans="1:4" ht="15">
      <c r="A59" s="21"/>
      <c r="B59" s="21" t="s">
        <v>103</v>
      </c>
      <c r="C59" s="13">
        <v>0</v>
      </c>
      <c r="D59" s="13">
        <v>0</v>
      </c>
    </row>
    <row r="60" spans="1:4" ht="15">
      <c r="A60" s="21" t="s">
        <v>104</v>
      </c>
      <c r="B60" s="21" t="s">
        <v>105</v>
      </c>
      <c r="C60" s="13">
        <v>0</v>
      </c>
      <c r="D60" s="13">
        <v>0</v>
      </c>
    </row>
    <row r="61" spans="1:4" ht="15">
      <c r="A61" s="21"/>
      <c r="B61" s="21" t="s">
        <v>106</v>
      </c>
      <c r="C61" s="12">
        <f>+C62+C63+C64+C65</f>
        <v>0</v>
      </c>
      <c r="D61" s="12">
        <f>+D62+D63+D64+D65</f>
        <v>0</v>
      </c>
    </row>
    <row r="62" spans="1:4" ht="15">
      <c r="A62" s="21" t="s">
        <v>107</v>
      </c>
      <c r="B62" s="21" t="s">
        <v>108</v>
      </c>
      <c r="C62" s="13">
        <v>0</v>
      </c>
      <c r="D62" s="13">
        <v>0</v>
      </c>
    </row>
    <row r="63" spans="1:4" ht="15">
      <c r="A63" s="21" t="s">
        <v>109</v>
      </c>
      <c r="B63" s="21" t="s">
        <v>110</v>
      </c>
      <c r="C63" s="13">
        <v>0</v>
      </c>
      <c r="D63" s="13">
        <v>0</v>
      </c>
    </row>
    <row r="64" spans="1:4" ht="15">
      <c r="A64" s="21" t="s">
        <v>111</v>
      </c>
      <c r="B64" s="21" t="s">
        <v>112</v>
      </c>
      <c r="C64" s="13">
        <v>0</v>
      </c>
      <c r="D64" s="13">
        <v>0</v>
      </c>
    </row>
    <row r="65" spans="1:4" ht="24">
      <c r="A65" s="21" t="s">
        <v>113</v>
      </c>
      <c r="B65" s="21" t="s">
        <v>114</v>
      </c>
      <c r="C65" s="13">
        <v>0</v>
      </c>
      <c r="D65" s="13">
        <v>0</v>
      </c>
    </row>
    <row r="66" spans="1:4" ht="24">
      <c r="A66" s="21" t="s">
        <v>115</v>
      </c>
      <c r="B66" s="21" t="s">
        <v>116</v>
      </c>
      <c r="C66" s="13">
        <v>0</v>
      </c>
      <c r="D66" s="13">
        <v>0</v>
      </c>
    </row>
    <row r="67" spans="1:4" ht="15">
      <c r="A67" s="21" t="s">
        <v>117</v>
      </c>
      <c r="B67" s="21" t="s">
        <v>118</v>
      </c>
      <c r="C67" s="13">
        <v>0</v>
      </c>
      <c r="D67" s="13">
        <v>0</v>
      </c>
    </row>
    <row r="68" spans="1:4" ht="15">
      <c r="A68" s="21" t="s">
        <v>119</v>
      </c>
      <c r="B68" s="21" t="s">
        <v>120</v>
      </c>
      <c r="C68" s="13">
        <v>0</v>
      </c>
      <c r="D68" s="13">
        <v>0</v>
      </c>
    </row>
    <row r="69" spans="1:4" ht="15">
      <c r="A69" s="21" t="s">
        <v>121</v>
      </c>
      <c r="B69" s="21" t="s">
        <v>122</v>
      </c>
      <c r="C69" s="13">
        <v>0</v>
      </c>
      <c r="D69" s="13">
        <v>0</v>
      </c>
    </row>
    <row r="70" spans="1:4" ht="15">
      <c r="A70" s="21" t="s">
        <v>123</v>
      </c>
      <c r="B70" s="21" t="s">
        <v>124</v>
      </c>
      <c r="C70" s="13">
        <v>0</v>
      </c>
      <c r="D70" s="13">
        <v>0</v>
      </c>
    </row>
    <row r="71" spans="1:4" ht="15">
      <c r="A71" s="20"/>
      <c r="B71" s="20" t="s">
        <v>125</v>
      </c>
      <c r="C71" s="10">
        <f>+C72+C73+C77+C82+C83+C86+C87</f>
        <v>2691</v>
      </c>
      <c r="D71" s="10">
        <f>+D72+D73+D77+D82+D83+D86+D87</f>
        <v>2303</v>
      </c>
    </row>
    <row r="72" spans="1:4" ht="15">
      <c r="A72" s="21" t="s">
        <v>126</v>
      </c>
      <c r="B72" s="21" t="s">
        <v>127</v>
      </c>
      <c r="C72" s="13">
        <v>0</v>
      </c>
      <c r="D72" s="13">
        <v>0</v>
      </c>
    </row>
    <row r="73" spans="1:4" ht="15">
      <c r="A73" s="21"/>
      <c r="B73" s="21" t="s">
        <v>128</v>
      </c>
      <c r="C73" s="12">
        <f>+C74+C75+C76</f>
        <v>441</v>
      </c>
      <c r="D73" s="12">
        <f>+D74+D75+D76</f>
        <v>441</v>
      </c>
    </row>
    <row r="74" spans="1:4" ht="15">
      <c r="A74" s="21"/>
      <c r="B74" s="21" t="s">
        <v>102</v>
      </c>
      <c r="C74" s="13">
        <v>0</v>
      </c>
      <c r="D74" s="13">
        <v>0</v>
      </c>
    </row>
    <row r="75" spans="1:4" ht="15">
      <c r="A75" s="21"/>
      <c r="B75" s="21" t="s">
        <v>103</v>
      </c>
      <c r="C75" s="13">
        <v>0</v>
      </c>
      <c r="D75" s="13">
        <v>0</v>
      </c>
    </row>
    <row r="76" spans="1:4" ht="24">
      <c r="A76" s="21" t="s">
        <v>129</v>
      </c>
      <c r="B76" s="21" t="s">
        <v>105</v>
      </c>
      <c r="C76" s="13">
        <v>441</v>
      </c>
      <c r="D76" s="13">
        <v>441</v>
      </c>
    </row>
    <row r="77" spans="1:4" ht="15">
      <c r="A77" s="21"/>
      <c r="B77" s="21" t="s">
        <v>130</v>
      </c>
      <c r="C77" s="12">
        <f>+C78+C79+C80+C81</f>
        <v>27</v>
      </c>
      <c r="D77" s="12">
        <f>+D78+D79+D80+D81</f>
        <v>2</v>
      </c>
    </row>
    <row r="78" spans="1:4" ht="15">
      <c r="A78" s="21" t="s">
        <v>131</v>
      </c>
      <c r="B78" s="21" t="s">
        <v>108</v>
      </c>
      <c r="C78" s="13">
        <v>0</v>
      </c>
      <c r="D78" s="13">
        <v>0</v>
      </c>
    </row>
    <row r="79" spans="1:4" ht="15">
      <c r="A79" s="21" t="s">
        <v>132</v>
      </c>
      <c r="B79" s="21" t="s">
        <v>110</v>
      </c>
      <c r="C79" s="13">
        <v>0</v>
      </c>
      <c r="D79" s="13">
        <v>0</v>
      </c>
    </row>
    <row r="80" spans="1:4" ht="15">
      <c r="A80" s="21" t="s">
        <v>133</v>
      </c>
      <c r="B80" s="21" t="s">
        <v>112</v>
      </c>
      <c r="C80" s="13">
        <v>0</v>
      </c>
      <c r="D80" s="13">
        <v>0</v>
      </c>
    </row>
    <row r="81" spans="1:4" ht="69">
      <c r="A81" s="21" t="s">
        <v>134</v>
      </c>
      <c r="B81" s="21" t="s">
        <v>135</v>
      </c>
      <c r="C81" s="13">
        <v>27</v>
      </c>
      <c r="D81" s="13">
        <v>2</v>
      </c>
    </row>
    <row r="82" spans="1:4" ht="35.25">
      <c r="A82" s="21" t="s">
        <v>136</v>
      </c>
      <c r="B82" s="21" t="s">
        <v>137</v>
      </c>
      <c r="C82" s="13">
        <v>0</v>
      </c>
      <c r="D82" s="13">
        <v>0</v>
      </c>
    </row>
    <row r="83" spans="1:4" ht="15">
      <c r="A83" s="21"/>
      <c r="B83" s="21" t="s">
        <v>138</v>
      </c>
      <c r="C83" s="12">
        <f>+C84+C85</f>
        <v>2223</v>
      </c>
      <c r="D83" s="12">
        <f>+D84+D85</f>
        <v>1860</v>
      </c>
    </row>
    <row r="84" spans="1:4" ht="24">
      <c r="A84" s="21" t="s">
        <v>139</v>
      </c>
      <c r="B84" s="21" t="s">
        <v>140</v>
      </c>
      <c r="C84" s="13">
        <v>878</v>
      </c>
      <c r="D84" s="13">
        <v>410</v>
      </c>
    </row>
    <row r="85" spans="1:4" ht="24">
      <c r="A85" s="21" t="s">
        <v>141</v>
      </c>
      <c r="B85" s="21" t="s">
        <v>142</v>
      </c>
      <c r="C85" s="13">
        <v>1345</v>
      </c>
      <c r="D85" s="13">
        <v>1450</v>
      </c>
    </row>
    <row r="86" spans="1:4" ht="15">
      <c r="A86" s="21" t="s">
        <v>143</v>
      </c>
      <c r="B86" s="21" t="s">
        <v>144</v>
      </c>
      <c r="C86" s="13">
        <v>0</v>
      </c>
      <c r="D86" s="13">
        <v>0</v>
      </c>
    </row>
    <row r="87" spans="1:4" ht="15">
      <c r="A87" s="21" t="s">
        <v>145</v>
      </c>
      <c r="B87" s="21" t="s">
        <v>146</v>
      </c>
      <c r="C87" s="13">
        <v>0</v>
      </c>
      <c r="D87" s="13">
        <v>0</v>
      </c>
    </row>
    <row r="88" spans="1:4" ht="15">
      <c r="A88" s="22"/>
      <c r="B88" s="23" t="s">
        <v>147</v>
      </c>
      <c r="C88" s="10">
        <f>+C43+C56+C71</f>
        <v>7752</v>
      </c>
      <c r="D88" s="10">
        <f>+D43+D56+D71</f>
        <v>7175</v>
      </c>
    </row>
    <row r="89" spans="1:4" ht="15">
      <c r="A89" s="16"/>
      <c r="B89" s="16"/>
      <c r="C89" s="17"/>
      <c r="D89" s="17"/>
    </row>
    <row r="90" ht="15">
      <c r="A90" s="24" t="s">
        <v>148</v>
      </c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dcterms:created xsi:type="dcterms:W3CDTF">2019-09-23T07:37:06Z</dcterms:created>
  <dcterms:modified xsi:type="dcterms:W3CDTF">2020-07-07T08:30:10Z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