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firstSheet="11" activeTab="18"/>
  </bookViews>
  <sheets>
    <sheet name="índice" sheetId="1" r:id="rId1"/>
    <sheet name="AG. ADM.DIGITAL" sheetId="2" r:id="rId2"/>
    <sheet name="AIECSIASV" sheetId="3" r:id="rId3"/>
    <sheet name="ALCALINGUA" sheetId="4" r:id="rId4"/>
    <sheet name="AMTA" sheetId="5" r:id="rId5"/>
    <sheet name="CANAL Extensia" sheetId="6" r:id="rId6"/>
    <sheet name="CANAL Gest. Lanzarote" sheetId="7" r:id="rId7"/>
    <sheet name="CYII" sheetId="8" r:id="rId8"/>
    <sheet name="CYII, S.A." sheetId="9" r:id="rId9"/>
    <sheet name="CTC" sheetId="10" r:id="rId10"/>
    <sheet name="CRUSA" sheetId="11" r:id="rId11"/>
    <sheet name="CONSEJO JUVENTUD" sheetId="12" r:id="rId12"/>
    <sheet name="HOSP.ALCORCÓN" sheetId="13" r:id="rId13"/>
    <sheet name="HOSP.FUENLABRADA" sheetId="14" r:id="rId14"/>
    <sheet name="MADRID CULTURA Y TURISMO" sheetId="15" r:id="rId15"/>
    <sheet name="METRO" sheetId="16" r:id="rId16"/>
    <sheet name="PLANIFICA MADRID" sheetId="17" r:id="rId17"/>
    <sheet name="RTVM" sheetId="18" r:id="rId18"/>
    <sheet name="UCR" sheetId="19" r:id="rId19"/>
    <sheet name="UNIVERSITAS XXI" sheetId="20" r:id="rId20"/>
  </sheets>
  <definedNames/>
  <calcPr fullCalcOnLoad="1"/>
</workbook>
</file>

<file path=xl/sharedStrings.xml><?xml version="1.0" encoding="utf-8"?>
<sst xmlns="http://schemas.openxmlformats.org/spreadsheetml/2006/main" count="2288" uniqueCount="384">
  <si>
    <t>EMPRESAS Y ENTES PÚBLICOS DE LA COMUNIDAD DE MADRID</t>
  </si>
  <si>
    <t>AGENCIA PARA LA ADMINISTRACIÓN DIGITAL DE LA COMUNIDAD DE MADRID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</si>
  <si>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</si>
  <si>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</si>
  <si>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</si>
  <si>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</si>
  <si>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ISABEL II</t>
  </si>
  <si>
    <t>CANAL EXTENSIA, S.A.</t>
  </si>
  <si>
    <t>CANAL GESTIÓN LANZAROTE, S.A.U.</t>
  </si>
  <si>
    <t>CENTRO DE TRANSPORTES DE COSLADA, S.A.</t>
  </si>
  <si>
    <t>CIUDAD RESIDENCIAL UNIVERSITARIA, S.A. (CRUSA)</t>
  </si>
  <si>
    <t>METRO DE MADRID, S.A.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</si>
  <si>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</si>
  <si>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</si>
  <si>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</si>
  <si>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</si>
  <si>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</si>
  <si>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</si>
  <si>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</si>
  <si>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</si>
  <si>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</si>
  <si>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</si>
  <si>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</si>
  <si>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</si>
  <si>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</si>
  <si>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</si>
  <si>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</si>
  <si>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</si>
  <si>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</si>
  <si>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</si>
  <si>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</si>
  <si>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</si>
  <si>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</si>
  <si>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</si>
  <si>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</si>
  <si>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</si>
  <si>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</si>
  <si>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</si>
  <si>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</si>
  <si>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</si>
  <si>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</si>
  <si>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</si>
  <si>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</si>
  <si>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</si>
  <si>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</si>
  <si>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</si>
  <si>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</si>
  <si>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</si>
  <si>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</si>
  <si>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</si>
  <si>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</si>
  <si>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</si>
  <si>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</si>
  <si>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</si>
  <si>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</si>
  <si>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</si>
  <si>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</si>
  <si>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</si>
  <si>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</si>
  <si>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</si>
  <si>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</si>
  <si>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</si>
  <si>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</si>
  <si>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</si>
  <si>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</si>
  <si>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</si>
  <si>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</si>
  <si>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</si>
  <si>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</si>
  <si>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</si>
  <si>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</si>
  <si>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</si>
  <si>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</si>
  <si>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</si>
  <si>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</si>
  <si>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</si>
  <si>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</si>
  <si>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</si>
  <si>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</si>
  <si>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</si>
  <si>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</si>
  <si>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</si>
  <si>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</si>
  <si>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</si>
  <si>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</si>
  <si>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</si>
  <si>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</si>
  <si>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</si>
  <si>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</si>
  <si>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</si>
  <si>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</si>
  <si>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</si>
  <si>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</si>
  <si>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</si>
  <si>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</si>
  <si>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</si>
  <si>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</si>
  <si>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</si>
  <si>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</si>
  <si>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</si>
  <si>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</si>
  <si>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</si>
  <si>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</si>
  <si>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</si>
  <si>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</si>
  <si>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</si>
  <si>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</si>
  <si>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</si>
  <si>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</si>
  <si>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</si>
  <si>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</si>
  <si>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</si>
  <si>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</si>
  <si>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</si>
  <si>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</si>
  <si>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</si>
  <si>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</si>
  <si>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</si>
  <si>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</si>
  <si>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</si>
  <si>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</si>
  <si>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</si>
  <si>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</si>
  <si>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</si>
  <si>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</si>
  <si>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</si>
  <si>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</si>
  <si>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</si>
  <si>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</si>
  <si>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</si>
  <si>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</si>
  <si>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</si>
  <si>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</si>
  <si>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</si>
  <si>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</si>
  <si>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</si>
  <si>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</si>
  <si>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</si>
  <si>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</si>
  <si>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</si>
  <si>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>NOTA: En la primera columna (T) deben figurar los datos acumulados relativos al mes anterior del año de referencia. En la segunda columna (T-1) siempre deben figurar los datos a 31 de diciembre del año anterior</t>
  </si>
  <si>
    <t>CANAL DE ISABEL II, S.A.</t>
  </si>
  <si>
    <t>RADIO TELEVISIÓN MADRID, S.A. (RTVM)</t>
  </si>
  <si>
    <t>DIC22_DEF</t>
  </si>
  <si>
    <t>1T - 2023</t>
  </si>
  <si>
    <t>4T - 2022</t>
  </si>
  <si>
    <t>Marzo 2023</t>
  </si>
  <si>
    <t>Diciembre 2022</t>
  </si>
  <si>
    <t xml:space="preserve"> </t>
  </si>
  <si>
    <t>HOSPITAL UNIVERSITARIO DE FUENLABRADA</t>
  </si>
  <si>
    <t>CONSEJO DE LA JUVENTUD</t>
  </si>
  <si>
    <t>AGENCIA MADRILEÑA PARA EL APOYO A LAS PERSONAS ADULTAS CON DISCAPACIDAD (AMTA)</t>
  </si>
  <si>
    <t>HOSPITAL UNIVERSITARIO DE ALCORCÓN</t>
  </si>
  <si>
    <t>Trimestre I_2023</t>
  </si>
  <si>
    <t>PLANIFICA MADRID, PROYECTOS Y OBRAS, M.P., S.A.</t>
  </si>
  <si>
    <t>CUENTA DE PÉRDIDAS Y GANANCIAS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</si>
  <si>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</si>
  <si>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CUENTA DE PERDIDAS Y GANANCIAS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</si>
  <si>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</si>
  <si>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</si>
  <si>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</si>
  <si>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</si>
  <si>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</si>
  <si>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</si>
  <si>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</si>
  <si>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</si>
  <si>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</si>
  <si>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</si>
  <si>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</si>
  <si>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</si>
  <si>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</si>
  <si>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</si>
  <si>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</si>
  <si>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</si>
  <si>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</si>
  <si>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75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</si>
  <si>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</si>
  <si>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</si>
  <si>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</si>
  <si>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</si>
  <si>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</si>
  <si>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</si>
  <si>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</si>
  <si>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</si>
  <si>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</si>
  <si>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</si>
  <si>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</si>
  <si>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</si>
  <si>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</si>
  <si>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</si>
  <si>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</si>
  <si>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</si>
  <si>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</si>
  <si>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</si>
  <si>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</si>
  <si>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</si>
  <si>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</si>
  <si>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</si>
  <si>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</si>
  <si>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</si>
  <si>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</si>
  <si>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</si>
  <si>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</si>
  <si>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</si>
  <si>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</si>
  <si>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</si>
  <si>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a) Deterioros y pérdidas.</t>
  </si>
  <si>
    <t>(690), 790</t>
  </si>
  <si>
    <t>Del inmovilizado intangible</t>
  </si>
  <si>
    <t>(691), 791</t>
  </si>
  <si>
    <t>Del inmovilizado material</t>
  </si>
  <si>
    <t>(692), 792</t>
  </si>
  <si>
    <t>De las inversiones inmobiliarias</t>
  </si>
  <si>
    <t>b) Resultados por enajenaciones y otras..</t>
  </si>
  <si>
    <t>(670), 770</t>
  </si>
  <si>
    <t>(671), 771</t>
  </si>
  <si>
    <t>(672), 772</t>
  </si>
  <si>
    <t>774;(NECA 7ª 6)</t>
  </si>
  <si>
    <t>12. Diferencia negativa de combinaciones de negocio</t>
  </si>
  <si>
    <t>13. Otros resultados</t>
  </si>
  <si>
    <t>(678)</t>
  </si>
  <si>
    <t>Gastos excepcionales</t>
  </si>
  <si>
    <t>778</t>
  </si>
  <si>
    <t>Ingresos excepcionales</t>
  </si>
  <si>
    <t>A.1) RESULTADO DE EXPLOTACIÓN (1+2+3+4+5+6+7+8+9+10+11+12+13)</t>
  </si>
  <si>
    <t>14. Ingresos financieros.</t>
  </si>
  <si>
    <t>760</t>
  </si>
  <si>
    <t>a) De participaciones en instrumentos de patrimonio.</t>
  </si>
  <si>
    <t>761, 762, 767, 769</t>
  </si>
  <si>
    <t>b) De valores negociables y otros instrumentos financieros.</t>
  </si>
  <si>
    <t>15.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</si>
  <si>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</si>
  <si>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</si>
  <si>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</si>
  <si>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</si>
  <si>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</si>
  <si>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</si>
  <si>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</si>
  <si>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</si>
  <si>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</si>
  <si>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</si>
  <si>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</si>
  <si>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</si>
  <si>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</si>
  <si>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</si>
  <si>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</si>
  <si>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</si>
  <si>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</si>
  <si>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</si>
  <si>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</si>
  <si>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</si>
  <si>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</si>
  <si>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>T (31/03/23)</t>
  </si>
  <si>
    <t>T-1 (31/12/22)</t>
  </si>
  <si>
    <t xml:space="preserve">         a) Consumo de mercaderías.</t>
  </si>
  <si>
    <t xml:space="preserve">         b) Consumo de materias primas y otras materias consumibles.</t>
  </si>
  <si>
    <t xml:space="preserve">         c) Trabajos realizados por otras empresas.</t>
  </si>
  <si>
    <t xml:space="preserve">         d) Deterioro de mercaderías, materias primas y otros aprovisionamientos.</t>
  </si>
  <si>
    <t xml:space="preserve">         a) Ingresos accesorios y otros de gestión corriente.</t>
  </si>
  <si>
    <t xml:space="preserve">         b) Subvenciones de explotación incorporadas al resultado del ejercicio.</t>
  </si>
  <si>
    <t xml:space="preserve">         a) Sueldos, salarios y asimilados.</t>
  </si>
  <si>
    <t xml:space="preserve">         b) Cargas sociales.</t>
  </si>
  <si>
    <t xml:space="preserve">         c) Provisiones.</t>
  </si>
  <si>
    <t xml:space="preserve">         a) Servicios exteriores.</t>
  </si>
  <si>
    <t xml:space="preserve">         b) Tributos.</t>
  </si>
  <si>
    <t xml:space="preserve">         c) Pérdidas, deterioro y variación de provisiones por operaciones comerciales.</t>
  </si>
  <si>
    <t xml:space="preserve">         d) Otros gastos de gestión corriente.</t>
  </si>
  <si>
    <t xml:space="preserve">         a) Amortización del inmovilizado intangible</t>
  </si>
  <si>
    <t xml:space="preserve">         b) Amortización del inmovilizado material</t>
  </si>
  <si>
    <t xml:space="preserve">         c) Amortización de las inversiones inmobiliarias</t>
  </si>
  <si>
    <t xml:space="preserve">         a) Deterioros y pérdidas.</t>
  </si>
  <si>
    <t xml:space="preserve">         Del inmovilizado intangible</t>
  </si>
  <si>
    <t xml:space="preserve">         Del inmovilizado material</t>
  </si>
  <si>
    <t xml:space="preserve">         De las inversiones inmobiliarias</t>
  </si>
  <si>
    <t xml:space="preserve">         b) Resultados por enajenaciones y otras..</t>
  </si>
  <si>
    <t>774;(NECA 7Âª 6)</t>
  </si>
  <si>
    <t xml:space="preserve">         Gastos excepcionales</t>
  </si>
  <si>
    <t xml:space="preserve">         Ingresos excepcionales</t>
  </si>
  <si>
    <t xml:space="preserve">         a) De participaciones en instrumentos de patrimonio.</t>
  </si>
  <si>
    <t xml:space="preserve">         b) De valores negociables y otros instrumentos financieros.</t>
  </si>
  <si>
    <t xml:space="preserve">         a) Por deudas con empresas del grupo y asociadas.</t>
  </si>
  <si>
    <t xml:space="preserve">         b) Por deudas con terceros.</t>
  </si>
  <si>
    <t xml:space="preserve">         c) Por actualización de provisiones.</t>
  </si>
  <si>
    <t xml:space="preserve"> CUADRO G2: CUENTA DE RESULTADOS</t>
  </si>
  <si>
    <t>CUENTA DE RESULTADOS</t>
  </si>
  <si>
    <t xml:space="preserve">A) EXCEDENTE DEL EJERCICIO </t>
  </si>
  <si>
    <t>1. Ingresos de la entidad por la actividad propia</t>
  </si>
  <si>
    <t>720, 721</t>
  </si>
  <si>
    <t xml:space="preserve">             a) Cuotas de asociados y afiliados, y aportaciones de usuarios</t>
  </si>
  <si>
    <t>722, 723</t>
  </si>
  <si>
    <t xml:space="preserve">             b) Ingresos de promociones, patrocinadores y colaboraciones</t>
  </si>
  <si>
    <t>740, 747, 748</t>
  </si>
  <si>
    <t xml:space="preserve">             c) Subvenciones, donaciones y lagados de explotación  imputados al excedente del ejercicio</t>
  </si>
  <si>
    <t>728</t>
  </si>
  <si>
    <t xml:space="preserve">             d) Reintegro de ayudas y asignaciones</t>
  </si>
  <si>
    <t>NECA 6Âª1,c</t>
  </si>
  <si>
    <t>2. Ventas y otros ingresos ordinarios de la actividad mercantil</t>
  </si>
  <si>
    <t>3. Gastos por ayudas y otros</t>
  </si>
  <si>
    <t>650</t>
  </si>
  <si>
    <t xml:space="preserve">             a) Ayudas monetarias</t>
  </si>
  <si>
    <t>651</t>
  </si>
  <si>
    <t xml:space="preserve">             b) Ayudas no monetarias</t>
  </si>
  <si>
    <t>(653), (654)</t>
  </si>
  <si>
    <t xml:space="preserve">             c) Gastos por colaboraciones y del órgano de gobierno</t>
  </si>
  <si>
    <t>658</t>
  </si>
  <si>
    <t xml:space="preserve">             d) Reintegro de subvenciones, donaciones y legados</t>
  </si>
  <si>
    <t>(6930), 71, 7930</t>
  </si>
  <si>
    <t>4. Variación de existencias de productos terminados y en curso de fabricación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</si>
  <si>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</si>
  <si>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</si>
  <si>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</si>
  <si>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7. Otros ingresos de la actividad</t>
  </si>
  <si>
    <t>8. Gastos de personal</t>
  </si>
  <si>
    <t>(640), (641)</t>
  </si>
  <si>
    <t xml:space="preserve">             a) Sueldos, salarios y asimilados </t>
  </si>
  <si>
    <t xml:space="preserve">             b) Cargas sociales</t>
  </si>
  <si>
    <t>(644), 7950</t>
  </si>
  <si>
    <t xml:space="preserve">             c) Provisiones</t>
  </si>
  <si>
    <t>9. Otros gastos de la actividad</t>
  </si>
  <si>
    <t>62</t>
  </si>
  <si>
    <t xml:space="preserve">             a) Servicios exteriores</t>
  </si>
  <si>
    <t xml:space="preserve">             b) Tributos</t>
  </si>
  <si>
    <t>(655), (694), (695), 794, 7954</t>
  </si>
  <si>
    <t xml:space="preserve">             c) Pérdidas, deterioro y variación de provisiones por operaciones comerciales</t>
  </si>
  <si>
    <t>(656), (659)</t>
  </si>
  <si>
    <t xml:space="preserve">         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</si>
  <si>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</si>
  <si>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</si>
  <si>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</si>
  <si>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</si>
  <si>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12. Exceso de provisiones</t>
  </si>
  <si>
    <t>13. Deterioro y resultado por enajenaciones del inmovilizado</t>
  </si>
  <si>
    <t>(690), (691), (692), 790, 791, 792</t>
  </si>
  <si>
    <t xml:space="preserve">             a) Deterioros y pérdidas</t>
  </si>
  <si>
    <t>(670), (671), (672), 770, 771, 772</t>
  </si>
  <si>
    <t xml:space="preserve">             b) Resultados por enajenaciones y otras</t>
  </si>
  <si>
    <t>NECA 6Âª1,g)</t>
  </si>
  <si>
    <t>14. Diferencia negativa de combinaciones de negocio</t>
  </si>
  <si>
    <t>15. Otros resultados</t>
  </si>
  <si>
    <t>678</t>
  </si>
  <si>
    <t xml:space="preserve">             Gastos excepcionales</t>
  </si>
  <si>
    <t xml:space="preserve">             Ingresos excepcionales</t>
  </si>
  <si>
    <t>A.1) EXCEDENTE DE LA ACTIVIDAD (1+2+3+4+5+6+7+8+9+10+11+12+13+14+15)</t>
  </si>
  <si>
    <t>16. Ingresos financieros.</t>
  </si>
  <si>
    <t>7600, 7601, 7602, 7603</t>
  </si>
  <si>
    <t xml:space="preserve">            a) De participaciones en instrumentos de patrimonio.</t>
  </si>
  <si>
    <t xml:space="preserve">            b) De valores negociables y otros instrumentos financieros.</t>
  </si>
  <si>
    <t>17. Gastos financieros.</t>
  </si>
  <si>
    <t>(6610), (6611), (6615), (6616), (6620), (6621), (6650), (6651), (6654), (6655)</t>
  </si>
  <si>
    <t xml:space="preserve">            a) Por deudas con empresas del grupo y asociadas.</t>
  </si>
  <si>
    <t>(6612), (6613), (6617), (6618), (6622), (6623), (6624), (6652), (6653), (6656), (6657), (669)</t>
  </si>
  <si>
    <t xml:space="preserve">            b) Por deudas con terceros.</t>
  </si>
  <si>
    <t>660</t>
  </si>
  <si>
    <t xml:space="preserve">            c) Por actualización de provisiones.</t>
  </si>
  <si>
    <t>18. Variación de valor razonable en instrumentos financiero.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</si>
  <si>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</si>
  <si>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</si>
  <si>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</si>
  <si>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6Âª1,e)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</si>
  <si>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</si>
  <si>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</si>
  <si>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</si>
  <si>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</si>
  <si>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</si>
  <si>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</si>
  <si>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</si>
  <si>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</si>
  <si>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</si>
  <si>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</si>
  <si>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</si>
  <si>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6Âª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</si>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</sst>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=0]0.00;###,##0.00"/>
    <numFmt numFmtId="167" formatCode="#,##0.00_ ;[Red]\-#,##0.00\ "/>
    <numFmt numFmtId="168" formatCode="#,##0.00\ &quot;€&quot;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48"/>
      <name val="Verdan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/>
      <right style="medium">
        <color indexed="44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8" fillId="0" borderId="0" xfId="46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wrapText="1"/>
    </xf>
    <xf numFmtId="166" fontId="4" fillId="35" borderId="13" xfId="0" applyNumberFormat="1" applyFont="1" applyFill="1" applyBorder="1" applyAlignment="1" applyProtection="1">
      <alignment horizontal="right" wrapText="1"/>
      <protection locked="0"/>
    </xf>
    <xf numFmtId="49" fontId="5" fillId="36" borderId="13" xfId="0" applyNumberFormat="1" applyFont="1" applyFill="1" applyBorder="1" applyAlignment="1">
      <alignment wrapText="1"/>
    </xf>
    <xf numFmtId="49" fontId="3" fillId="37" borderId="13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66" fontId="0" fillId="0" borderId="0" xfId="0" applyNumberFormat="1" applyFont="1" applyAlignment="1" applyProtection="1">
      <alignment horizontal="right" wrapText="1"/>
      <protection locked="0"/>
    </xf>
    <xf numFmtId="17" fontId="48" fillId="37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4" fontId="6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8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 applyProtection="1">
      <alignment horizontal="right" vertical="center"/>
      <protection locked="0"/>
    </xf>
    <xf numFmtId="166" fontId="5" fillId="35" borderId="13" xfId="0" applyNumberFormat="1" applyFont="1" applyFill="1" applyBorder="1" applyAlignment="1" applyProtection="1">
      <alignment horizontal="right" wrapText="1"/>
      <protection locked="0"/>
    </xf>
    <xf numFmtId="166" fontId="5" fillId="0" borderId="1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Alignment="1">
      <alignment/>
    </xf>
    <xf numFmtId="0" fontId="3" fillId="38" borderId="14" xfId="0" applyNumberFormat="1" applyFont="1" applyFill="1" applyBorder="1" applyAlignment="1" applyProtection="1">
      <alignment vertical="center" wrapText="1"/>
      <protection/>
    </xf>
    <xf numFmtId="0" fontId="5" fillId="36" borderId="14" xfId="0" applyNumberFormat="1" applyFont="1" applyFill="1" applyBorder="1" applyAlignment="1" applyProtection="1">
      <alignment vertical="center" wrapText="1"/>
      <protection/>
    </xf>
    <xf numFmtId="0" fontId="6" fillId="37" borderId="14" xfId="0" applyNumberFormat="1" applyFont="1" applyFill="1" applyBorder="1" applyAlignment="1" applyProtection="1">
      <alignment horizontal="left" vertical="center" wrapText="1"/>
      <protection/>
    </xf>
    <xf numFmtId="0" fontId="48" fillId="37" borderId="14" xfId="0" applyNumberFormat="1" applyFont="1" applyFill="1" applyBorder="1" applyAlignment="1">
      <alignment horizontal="center" vertical="center" wrapText="1"/>
    </xf>
    <xf numFmtId="49" fontId="48" fillId="37" borderId="13" xfId="0" applyNumberFormat="1" applyFont="1" applyFill="1" applyBorder="1" applyAlignment="1">
      <alignment wrapText="1"/>
    </xf>
    <xf numFmtId="49" fontId="6" fillId="37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37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8" borderId="14" xfId="0" applyFont="1" applyFill="1" applyBorder="1" applyAlignment="1">
      <alignment vertical="center" wrapText="1"/>
    </xf>
    <xf numFmtId="0" fontId="5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49" fontId="5" fillId="3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9" borderId="15" xfId="0" applyNumberFormat="1" applyFont="1" applyFill="1" applyBorder="1" applyAlignment="1" applyProtection="1">
      <alignment vertical="center" wrapText="1"/>
      <protection hidden="1"/>
    </xf>
    <xf numFmtId="4" fontId="4" fillId="39" borderId="15" xfId="0" applyNumberFormat="1" applyFont="1" applyFill="1" applyBorder="1" applyAlignment="1" applyProtection="1">
      <alignment horizontal="right" vertical="center"/>
      <protection hidden="1"/>
    </xf>
    <xf numFmtId="0" fontId="5" fillId="40" borderId="15" xfId="0" applyNumberFormat="1" applyFont="1" applyFill="1" applyBorder="1" applyAlignment="1" applyProtection="1">
      <alignment vertical="center" wrapText="1"/>
      <protection hidden="1"/>
    </xf>
    <xf numFmtId="4" fontId="0" fillId="0" borderId="15" xfId="0" applyNumberFormat="1" applyFont="1" applyFill="1" applyBorder="1" applyAlignment="1" applyProtection="1">
      <alignment horizontal="right" vertical="center"/>
      <protection hidden="1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hidden="1"/>
    </xf>
    <xf numFmtId="4" fontId="4" fillId="33" borderId="15" xfId="0" applyNumberFormat="1" applyFont="1" applyFill="1" applyBorder="1" applyAlignment="1" applyProtection="1">
      <alignment horizontal="right" vertical="center" wrapText="1"/>
      <protection hidden="1"/>
    </xf>
    <xf numFmtId="0" fontId="48" fillId="37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48" fillId="38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48" fillId="38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8" fillId="0" borderId="0" xfId="0" applyNumberFormat="1" applyFont="1" applyAlignment="1">
      <alignment horizontal="right" vertical="center" wrapText="1"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48" fillId="37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8" fillId="38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8" fillId="38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2" fillId="37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7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8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8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39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42" borderId="0" xfId="0" applyNumberFormat="1" applyFont="1" applyFill="1" applyBorder="1" applyAlignment="1" applyProtection="1">
      <alignment horizontal="right" vertical="center"/>
      <protection hidden="1"/>
    </xf>
    <xf numFmtId="0" fontId="2" fillId="41" borderId="0" xfId="0" applyFont="1" applyFill="1" applyAlignment="1">
      <alignment horizontal="right" vertical="center"/>
    </xf>
    <xf numFmtId="49" fontId="3" fillId="37" borderId="13" xfId="0" applyNumberFormat="1" applyFont="1" applyFill="1" applyBorder="1" applyAlignment="1">
      <alignment horizontal="centerContinuous" wrapText="1"/>
    </xf>
    <xf numFmtId="49" fontId="48" fillId="37" borderId="13" xfId="0" applyNumberFormat="1" applyFont="1" applyFill="1" applyBorder="1" applyAlignment="1">
      <alignment horizontal="centerContinuous" wrapText="1"/>
    </xf>
    <xf numFmtId="166" fontId="3" fillId="37" borderId="13" xfId="0" applyNumberFormat="1" applyFont="1" applyFill="1" applyBorder="1" applyAlignment="1" applyProtection="1">
      <alignment horizontal="centerContinuous" wrapText="1"/>
      <protection locked="0"/>
    </xf>
    <xf numFmtId="49" fontId="3" fillId="37" borderId="13" xfId="0" applyNumberFormat="1" applyFont="1" applyFill="1" applyBorder="1" applyAlignment="1">
      <alignment horizontal="centerContinuous"/>
    </xf>
    <xf numFmtId="49" fontId="48" fillId="37" borderId="13" xfId="0" applyNumberFormat="1" applyFont="1" applyFill="1" applyBorder="1" applyAlignment="1">
      <alignment horizontal="centerContinuous"/>
    </xf>
    <xf numFmtId="0" fontId="7" fillId="37" borderId="14" xfId="0" applyNumberFormat="1" applyFont="1" applyFill="1" applyBorder="1" applyAlignment="1" applyProtection="1">
      <alignment horizontal="left" vertical="center" wrapText="1"/>
      <protection/>
    </xf>
    <xf numFmtId="0" fontId="28" fillId="37" borderId="14" xfId="0" applyNumberFormat="1" applyFont="1" applyFill="1" applyBorder="1" applyAlignment="1" applyProtection="1">
      <alignment horizontal="center" vertical="center" wrapText="1"/>
      <protection/>
    </xf>
    <xf numFmtId="4" fontId="6" fillId="37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166" fontId="5" fillId="0" borderId="23" xfId="0" applyNumberFormat="1" applyFont="1" applyBorder="1" applyAlignment="1" applyProtection="1">
      <alignment horizontal="right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6" fontId="5" fillId="0" borderId="13" xfId="0" applyNumberFormat="1" applyFont="1" applyFill="1" applyBorder="1" applyAlignment="1" applyProtection="1">
      <alignment horizontal="right" wrapText="1"/>
      <protection locked="0"/>
    </xf>
    <xf numFmtId="49" fontId="3" fillId="36" borderId="13" xfId="0" applyNumberFormat="1" applyFont="1" applyFill="1" applyBorder="1" applyAlignment="1">
      <alignment wrapText="1"/>
    </xf>
    <xf numFmtId="166" fontId="3" fillId="35" borderId="13" xfId="0" applyNumberFormat="1" applyFont="1" applyFill="1" applyBorder="1" applyAlignment="1" applyProtection="1">
      <alignment horizontal="right" wrapText="1"/>
      <protection locked="0"/>
    </xf>
    <xf numFmtId="0" fontId="2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37" borderId="14" xfId="0" applyFont="1" applyFill="1" applyBorder="1" applyAlignment="1">
      <alignment horizontal="left" vertical="center" wrapText="1"/>
    </xf>
    <xf numFmtId="4" fontId="6" fillId="37" borderId="14" xfId="0" applyNumberFormat="1" applyFont="1" applyFill="1" applyBorder="1" applyAlignment="1">
      <alignment horizontal="right" vertical="center" wrapText="1"/>
    </xf>
    <xf numFmtId="4" fontId="0" fillId="43" borderId="14" xfId="0" applyNumberFormat="1" applyFill="1" applyBorder="1" applyAlignment="1" applyProtection="1">
      <alignment horizontal="righ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155</v>
      </c>
    </row>
    <row r="2" ht="15">
      <c r="A2" s="2" t="s">
        <v>0</v>
      </c>
    </row>
    <row r="3" ht="15.75" thickBot="1">
      <c r="A3" s="3" t="s">
        <v>153</v>
      </c>
    </row>
    <row r="4" ht="15">
      <c r="A4" s="4" t="s">
        <v>1</v>
      </c>
    </row>
    <row r="5" ht="15">
      <c r="A5" s="4" t="s">
        <v>4</v>
      </c>
    </row>
    <row r="6" ht="15">
      <c r="A6" s="4" t="s">
        <v>151</v>
      </c>
    </row>
    <row r="7" ht="15">
      <c r="A7" s="4" t="s">
        <v>5</v>
      </c>
    </row>
    <row r="8" ht="15">
      <c r="A8" s="4" t="s">
        <v>7</v>
      </c>
    </row>
    <row r="9" ht="15">
      <c r="A9" s="4" t="s">
        <v>8</v>
      </c>
    </row>
    <row r="10" ht="15">
      <c r="A10" s="4" t="s">
        <v>6</v>
      </c>
    </row>
    <row r="11" ht="15">
      <c r="A11" s="4" t="s">
        <v>141</v>
      </c>
    </row>
    <row r="12" ht="15">
      <c r="A12" s="4" t="s">
        <v>9</v>
      </c>
    </row>
    <row r="13" ht="15">
      <c r="A13" s="4" t="s">
        <v>10</v>
      </c>
    </row>
    <row r="14" ht="15">
      <c r="A14" s="4" t="s">
        <v>150</v>
      </c>
    </row>
    <row r="15" ht="15">
      <c r="A15" s="4" t="s">
        <v>152</v>
      </c>
    </row>
    <row r="16" ht="15">
      <c r="A16" s="4" t="s">
        <v>149</v>
      </c>
    </row>
    <row r="17" ht="15">
      <c r="A17" s="4" t="s">
        <v>2</v>
      </c>
    </row>
    <row r="18" ht="15">
      <c r="A18" s="4" t="s">
        <v>11</v>
      </c>
    </row>
    <row r="19" ht="15">
      <c r="A19" s="4" t="s">
        <v>154</v>
      </c>
    </row>
    <row r="20" ht="15">
      <c r="A20" s="4" t="s">
        <v>142</v>
      </c>
    </row>
    <row r="21" ht="15">
      <c r="A21" s="4" t="s">
        <v>3</v>
      </c>
    </row>
  </sheetData>
  <sheetProtection/>
  <hyperlinks>
    <hyperlink ref="A4" location="'AG. ADM.DIGITAL'!A1" display="AGENCIA PARA LA ADMINISTRACIÓN DIGITAL DE LA COMUNIDAD DE MADRID"/>
    <hyperlink ref="A16" location="HOSP.FUENLABRADA!A1" display="HOSPITAL UNIVERSITARIO DE FUENLABRADA"/>
    <hyperlink ref="A20" location="RTVM!A1" display="RADIO TELEVISIÓN MADRID (RTVM)."/>
    <hyperlink ref="A17" location="'MADRID CULTURA Y TURISMO'!A1" display="TURMADRID, S.A."/>
    <hyperlink ref="A21" location="UCR!A1" display="UNIDAD CENTRAL DE RADIODIAGNÓSTICO (UCR)."/>
    <hyperlink ref="A5" location="AIECSIASV!A1" display="AGRUPACIÓN DE INTERÉS ECONÓMICO CENTRO SUPERIOR DE INVESTIGACIÓN DEL AUTOMÓVIL Y DE LA SEGURIDAD VIAL"/>
    <hyperlink ref="A7" location="ALCALINGUA!A1" display="ALCALINGUA – UNIVERSIDAD DE ALCALÁ, S.R.L."/>
    <hyperlink ref="A10" location="CYII!A1" display="CANAL DE ISABEL II"/>
    <hyperlink ref="A11" location="'CYII, S.A.'!A1" display="CANAL DE ISABEL II, S.A."/>
    <hyperlink ref="A8" location="'CANAL Extensia'!A1" display="CANAL EXTENSIA, S.A."/>
    <hyperlink ref="A9" location="'CANAL Gest. Lanzarote'!A1" display="CANAL GESTIÓN LANZAROTE, S.A.U."/>
    <hyperlink ref="A12" location="CTC!A1" display="CENTRO DE TRANSPORTES DE COSLADA, S.A."/>
    <hyperlink ref="A13" location="CRUSA!A1" display="CIUDAD RESIDENCIAL UNIVERSITARIA, S.A. (CRUSA)."/>
    <hyperlink ref="A18" location="METRO!A1" display="METRO DE MADRID, S.A."/>
    <hyperlink ref="A19" location="'PLANIFICA MADRID'!A1" display="PLANIFICA MADRID"/>
    <hyperlink ref="A6" location="AMTA!A1" display="AGENCIA MADRILEÑA PARA EL APOYO A LAS PERSONAS ADULTAS CON DISCAPACIDAD (AMTA)"/>
    <hyperlink ref="A15" location="HOSP.ALCORCÓN!A1" display="HOSPITAL UNIVERSITARIO DE ALCORCÓN"/>
    <hyperlink ref="A14" location="'CONSEJO JUVENTUD'!A1" display="CONSEJO DE LA JUVENTUD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16">
        <v>45016</v>
      </c>
      <c r="D2" s="16">
        <v>44926</v>
      </c>
    </row>
    <row r="3" spans="1:4" ht="15.75" thickBot="1">
      <c r="A3" s="27"/>
      <c r="B3" s="27" t="s">
        <v>158</v>
      </c>
      <c r="C3" s="84">
        <f>C58</f>
        <v>35</v>
      </c>
      <c r="D3" s="84">
        <f>D58</f>
        <v>25</v>
      </c>
    </row>
    <row r="4" spans="1:4" ht="23.25" thickBot="1">
      <c r="A4" s="26" t="s">
        <v>159</v>
      </c>
      <c r="B4" s="26" t="s">
        <v>160</v>
      </c>
      <c r="C4" s="18">
        <v>59</v>
      </c>
      <c r="D4" s="18">
        <v>224</v>
      </c>
    </row>
    <row r="5" spans="1:4" ht="15.75" thickBot="1">
      <c r="A5" s="26" t="s">
        <v>161</v>
      </c>
      <c r="B5" s="26" t="s">
        <v>162</v>
      </c>
      <c r="C5" s="18"/>
      <c r="D5" s="18">
        <v>343</v>
      </c>
    </row>
    <row r="6" spans="1:4" ht="15.75" thickBot="1">
      <c r="A6" s="26" t="s">
        <v>163</v>
      </c>
      <c r="B6" s="26" t="s">
        <v>164</v>
      </c>
      <c r="C6" s="18"/>
      <c r="D6" s="18"/>
    </row>
    <row r="7" spans="1:4" ht="15.75" thickBot="1">
      <c r="A7" s="26" t="s">
        <v>148</v>
      </c>
      <c r="B7" s="26" t="s">
        <v>165</v>
      </c>
      <c r="C7" s="18">
        <f>SUM(C8:C11)</f>
        <v>0</v>
      </c>
      <c r="D7" s="18">
        <f>SUM(D8:D11)</f>
        <v>-86</v>
      </c>
    </row>
    <row r="8" spans="1:4" ht="15.75" thickBot="1">
      <c r="A8" s="26" t="s">
        <v>166</v>
      </c>
      <c r="B8" s="26" t="s">
        <v>254</v>
      </c>
      <c r="C8" s="18"/>
      <c r="D8" s="18">
        <v>-86</v>
      </c>
    </row>
    <row r="9" spans="1:4" ht="34.5" thickBot="1">
      <c r="A9" s="26" t="s">
        <v>168</v>
      </c>
      <c r="B9" s="26" t="s">
        <v>255</v>
      </c>
      <c r="C9" s="18"/>
      <c r="D9" s="18"/>
    </row>
    <row r="10" spans="1:4" ht="15.75" thickBot="1">
      <c r="A10" s="26" t="s">
        <v>170</v>
      </c>
      <c r="B10" s="26" t="s">
        <v>256</v>
      </c>
      <c r="C10" s="18"/>
      <c r="D10" s="18"/>
    </row>
    <row r="11" spans="1:4" ht="23.25" thickBot="1">
      <c r="A11" s="26" t="s">
        <v>172</v>
      </c>
      <c r="B11" s="26" t="s">
        <v>257</v>
      </c>
      <c r="C11" s="18"/>
      <c r="D11" s="18"/>
    </row>
    <row r="12" spans="1:4" ht="15.75" thickBot="1">
      <c r="A12" s="26" t="s">
        <v>148</v>
      </c>
      <c r="B12" s="26" t="s">
        <v>174</v>
      </c>
      <c r="C12" s="18">
        <f>SUM(C13:C14)</f>
        <v>471</v>
      </c>
      <c r="D12" s="18">
        <f>SUM(D13:D14)</f>
        <v>1879</v>
      </c>
    </row>
    <row r="13" spans="1:4" ht="15.75" thickBot="1">
      <c r="A13" s="26" t="s">
        <v>175</v>
      </c>
      <c r="B13" s="26" t="s">
        <v>258</v>
      </c>
      <c r="C13" s="18">
        <v>471</v>
      </c>
      <c r="D13" s="18">
        <v>1879</v>
      </c>
    </row>
    <row r="14" spans="1:4" ht="15.75" thickBot="1">
      <c r="A14" s="26" t="s">
        <v>177</v>
      </c>
      <c r="B14" s="26" t="s">
        <v>259</v>
      </c>
      <c r="C14" s="18"/>
      <c r="D14" s="18"/>
    </row>
    <row r="15" spans="1:4" ht="15.75" thickBot="1">
      <c r="A15" s="26" t="s">
        <v>148</v>
      </c>
      <c r="B15" s="26" t="s">
        <v>179</v>
      </c>
      <c r="C15" s="18">
        <f>SUM(C16:C18)</f>
        <v>-60</v>
      </c>
      <c r="D15" s="18">
        <f>SUM(D16:D18)</f>
        <v>-182</v>
      </c>
    </row>
    <row r="16" spans="1:4" ht="15.75" thickBot="1">
      <c r="A16" s="26" t="s">
        <v>180</v>
      </c>
      <c r="B16" s="26" t="s">
        <v>260</v>
      </c>
      <c r="C16" s="18">
        <v>-52</v>
      </c>
      <c r="D16" s="18">
        <v>-151</v>
      </c>
    </row>
    <row r="17" spans="1:4" ht="15.75" thickBot="1">
      <c r="A17" s="26" t="s">
        <v>182</v>
      </c>
      <c r="B17" s="26" t="s">
        <v>261</v>
      </c>
      <c r="C17" s="18">
        <v>-8</v>
      </c>
      <c r="D17" s="18">
        <v>-31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-449</v>
      </c>
      <c r="D19" s="18">
        <f>SUM(D20:D23)</f>
        <v>-1954</v>
      </c>
    </row>
    <row r="20" spans="1:4" ht="34.5" thickBot="1">
      <c r="A20" s="26" t="s">
        <v>187</v>
      </c>
      <c r="B20" s="26" t="s">
        <v>263</v>
      </c>
      <c r="C20" s="18">
        <v>-439</v>
      </c>
      <c r="D20" s="18">
        <v>-1909</v>
      </c>
    </row>
    <row r="21" spans="1:4" ht="15.75" thickBot="1">
      <c r="A21" s="26" t="s">
        <v>189</v>
      </c>
      <c r="B21" s="26" t="s">
        <v>264</v>
      </c>
      <c r="C21" s="18">
        <v>-10</v>
      </c>
      <c r="D21" s="18">
        <v>-38</v>
      </c>
    </row>
    <row r="22" spans="1:4" ht="15.75" thickBot="1">
      <c r="A22" s="26" t="s">
        <v>191</v>
      </c>
      <c r="B22" s="26" t="s">
        <v>265</v>
      </c>
      <c r="C22" s="18"/>
      <c r="D22" s="18">
        <v>-7</v>
      </c>
    </row>
    <row r="23" spans="1:4" ht="15.75" thickBot="1">
      <c r="A23" s="26" t="s">
        <v>193</v>
      </c>
      <c r="B23" s="26" t="s">
        <v>266</v>
      </c>
      <c r="C23" s="18"/>
      <c r="D23" s="18"/>
    </row>
    <row r="24" spans="1:4" ht="15.75" thickBot="1">
      <c r="A24" s="26" t="s">
        <v>148</v>
      </c>
      <c r="B24" s="26" t="s">
        <v>195</v>
      </c>
      <c r="C24" s="18">
        <f>SUM(C25:C27)</f>
        <v>-25</v>
      </c>
      <c r="D24" s="18">
        <f>SUM(D25:D27)</f>
        <v>-79</v>
      </c>
    </row>
    <row r="25" spans="1:4" ht="15.75" thickBot="1">
      <c r="A25" s="26" t="s">
        <v>196</v>
      </c>
      <c r="B25" s="26" t="s">
        <v>267</v>
      </c>
      <c r="C25" s="18"/>
      <c r="D25" s="18">
        <v>-1</v>
      </c>
    </row>
    <row r="26" spans="1:4" ht="15.75" thickBot="1">
      <c r="A26" s="26" t="s">
        <v>198</v>
      </c>
      <c r="B26" s="26" t="s">
        <v>268</v>
      </c>
      <c r="C26" s="18">
        <v>-25</v>
      </c>
      <c r="D26" s="18">
        <v>-78</v>
      </c>
    </row>
    <row r="27" spans="1:4" ht="15.75" thickBot="1">
      <c r="A27" s="26" t="s">
        <v>200</v>
      </c>
      <c r="B27" s="26" t="s">
        <v>269</v>
      </c>
      <c r="C27" s="18"/>
      <c r="D27" s="18"/>
    </row>
    <row r="28" spans="1:4" ht="15.75" thickBot="1">
      <c r="A28" s="26" t="s">
        <v>148</v>
      </c>
      <c r="B28" s="26" t="s">
        <v>202</v>
      </c>
      <c r="C28" s="18">
        <v>0</v>
      </c>
      <c r="D28" s="18">
        <v>4</v>
      </c>
    </row>
    <row r="29" spans="1:4" ht="15.75" thickBot="1">
      <c r="A29" s="26" t="s">
        <v>203</v>
      </c>
      <c r="B29" s="26" t="s">
        <v>204</v>
      </c>
      <c r="C29" s="18"/>
      <c r="D29" s="18"/>
    </row>
    <row r="30" spans="1:4" ht="15.75" thickBot="1">
      <c r="A30" s="26" t="s">
        <v>148</v>
      </c>
      <c r="B30" s="26" t="s">
        <v>205</v>
      </c>
      <c r="C30" s="18">
        <f>C31+C35</f>
        <v>0</v>
      </c>
      <c r="D30" s="18">
        <f>D31+D35</f>
        <v>0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18"/>
      <c r="D36" s="18"/>
    </row>
    <row r="37" spans="1:4" ht="15.75" thickBot="1">
      <c r="A37" s="26" t="s">
        <v>215</v>
      </c>
      <c r="B37" s="26" t="s">
        <v>272</v>
      </c>
      <c r="C37" s="18"/>
      <c r="D37" s="18"/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-29</v>
      </c>
      <c r="D40" s="18">
        <f>SUM(D41:D42)</f>
        <v>17</v>
      </c>
    </row>
    <row r="41" spans="1:4" ht="15.75" thickBot="1">
      <c r="A41" s="26" t="s">
        <v>220</v>
      </c>
      <c r="B41" s="26" t="s">
        <v>276</v>
      </c>
      <c r="C41" s="18">
        <v>-29</v>
      </c>
      <c r="D41" s="18">
        <v>-6</v>
      </c>
    </row>
    <row r="42" spans="1:4" ht="15.75" thickBot="1">
      <c r="A42" s="26" t="s">
        <v>222</v>
      </c>
      <c r="B42" s="26" t="s">
        <v>277</v>
      </c>
      <c r="C42" s="18"/>
      <c r="D42" s="18">
        <v>23</v>
      </c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-33</v>
      </c>
      <c r="D43" s="17">
        <f>D4+D5+D6+D7+D12+D15+D19+D24+D28+D29+D30+D39+D40</f>
        <v>166</v>
      </c>
    </row>
    <row r="44" spans="1:4" ht="15.75" thickBot="1">
      <c r="A44" s="26" t="s">
        <v>148</v>
      </c>
      <c r="B44" s="26" t="s">
        <v>225</v>
      </c>
      <c r="C44" s="18">
        <f>SUM(C45:C46)</f>
        <v>69</v>
      </c>
      <c r="D44" s="18">
        <f>SUM(D45:D46)</f>
        <v>3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>
        <v>69</v>
      </c>
      <c r="D46" s="18">
        <v>3</v>
      </c>
    </row>
    <row r="47" spans="1:4" ht="15.75" thickBot="1">
      <c r="A47" s="26" t="s">
        <v>148</v>
      </c>
      <c r="B47" s="26" t="s">
        <v>230</v>
      </c>
      <c r="C47" s="18">
        <f>SUM(C48:C50)</f>
        <v>-1</v>
      </c>
      <c r="D47" s="18">
        <f>SUM(D48:D50)</f>
        <v>-95</v>
      </c>
    </row>
    <row r="48" spans="1:4" ht="45.75" thickBot="1">
      <c r="A48" s="26" t="s">
        <v>231</v>
      </c>
      <c r="B48" s="26" t="s">
        <v>280</v>
      </c>
      <c r="C48" s="18"/>
      <c r="D48" s="18"/>
    </row>
    <row r="49" spans="1:4" ht="57" thickBot="1">
      <c r="A49" s="26" t="s">
        <v>233</v>
      </c>
      <c r="B49" s="26" t="s">
        <v>281</v>
      </c>
      <c r="C49" s="18">
        <v>-1</v>
      </c>
      <c r="D49" s="18">
        <v>-95</v>
      </c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/>
      <c r="D52" s="18"/>
    </row>
    <row r="53" spans="1:4" ht="23.25" thickBot="1">
      <c r="A53" s="26" t="s">
        <v>241</v>
      </c>
      <c r="B53" s="26" t="s">
        <v>242</v>
      </c>
      <c r="C53" s="18"/>
      <c r="D53" s="18"/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68</v>
      </c>
      <c r="D55" s="17">
        <f>D44+D47+D51+D52+D53+D54</f>
        <v>-92</v>
      </c>
    </row>
    <row r="56" spans="1:4" ht="15.75" thickBot="1">
      <c r="A56" s="25" t="s">
        <v>148</v>
      </c>
      <c r="B56" s="25" t="s">
        <v>245</v>
      </c>
      <c r="C56" s="17">
        <f>C43+C55</f>
        <v>35</v>
      </c>
      <c r="D56" s="17">
        <f>D43+D55</f>
        <v>74</v>
      </c>
    </row>
    <row r="57" spans="1:4" ht="15.75" thickBot="1">
      <c r="A57" s="26" t="s">
        <v>246</v>
      </c>
      <c r="B57" s="26" t="s">
        <v>247</v>
      </c>
      <c r="C57" s="18"/>
      <c r="D57" s="18">
        <v>-49</v>
      </c>
    </row>
    <row r="58" spans="1:4" ht="23.25" thickBot="1">
      <c r="A58" s="25" t="s">
        <v>148</v>
      </c>
      <c r="B58" s="25" t="s">
        <v>248</v>
      </c>
      <c r="C58" s="17">
        <f>C56+C57</f>
        <v>35</v>
      </c>
      <c r="D58" s="17">
        <f>D56+D57</f>
        <v>25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35</v>
      </c>
      <c r="D61" s="18">
        <f>D58+D60</f>
        <v>25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27" t="s">
        <v>17</v>
      </c>
      <c r="D2" s="27" t="s">
        <v>18</v>
      </c>
    </row>
    <row r="3" spans="1:4" ht="15.75" thickBot="1">
      <c r="A3" s="27"/>
      <c r="B3" s="27" t="s">
        <v>158</v>
      </c>
      <c r="C3" s="84">
        <f>C58</f>
        <v>184</v>
      </c>
      <c r="D3" s="84">
        <f>D58</f>
        <v>1</v>
      </c>
    </row>
    <row r="4" spans="1:4" ht="23.25" thickBot="1">
      <c r="A4" s="26" t="s">
        <v>159</v>
      </c>
      <c r="B4" s="26" t="s">
        <v>160</v>
      </c>
      <c r="C4" s="18">
        <v>559</v>
      </c>
      <c r="D4" s="18">
        <v>1898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/>
      <c r="D6" s="18"/>
    </row>
    <row r="7" spans="1:4" ht="15.75" thickBot="1">
      <c r="A7" s="26" t="s">
        <v>148</v>
      </c>
      <c r="B7" s="26" t="s">
        <v>165</v>
      </c>
      <c r="C7" s="18">
        <f>SUM(C8:C11)</f>
        <v>0</v>
      </c>
      <c r="D7" s="18">
        <f>SUM(D8:D11)</f>
        <v>-8</v>
      </c>
    </row>
    <row r="8" spans="1:4" ht="15.75" thickBot="1">
      <c r="A8" s="26" t="s">
        <v>166</v>
      </c>
      <c r="B8" s="26" t="s">
        <v>254</v>
      </c>
      <c r="C8" s="18"/>
      <c r="D8" s="18">
        <v>-8</v>
      </c>
    </row>
    <row r="9" spans="1:4" ht="34.5" thickBot="1">
      <c r="A9" s="26" t="s">
        <v>168</v>
      </c>
      <c r="B9" s="26" t="s">
        <v>255</v>
      </c>
      <c r="C9" s="18"/>
      <c r="D9" s="18"/>
    </row>
    <row r="10" spans="1:4" ht="15.75" thickBot="1">
      <c r="A10" s="26" t="s">
        <v>170</v>
      </c>
      <c r="B10" s="26" t="s">
        <v>256</v>
      </c>
      <c r="C10" s="18"/>
      <c r="D10" s="18"/>
    </row>
    <row r="11" spans="1:4" ht="23.25" thickBot="1">
      <c r="A11" s="26" t="s">
        <v>172</v>
      </c>
      <c r="B11" s="26" t="s">
        <v>257</v>
      </c>
      <c r="C11" s="18"/>
      <c r="D11" s="18"/>
    </row>
    <row r="12" spans="1:4" ht="15.75" thickBot="1">
      <c r="A12" s="26" t="s">
        <v>148</v>
      </c>
      <c r="B12" s="26" t="s">
        <v>174</v>
      </c>
      <c r="C12" s="18">
        <f>SUM(C13:C14)</f>
        <v>3</v>
      </c>
      <c r="D12" s="18">
        <f>SUM(D13:D14)</f>
        <v>22</v>
      </c>
    </row>
    <row r="13" spans="1:4" ht="15.75" thickBot="1">
      <c r="A13" s="26" t="s">
        <v>175</v>
      </c>
      <c r="B13" s="26" t="s">
        <v>258</v>
      </c>
      <c r="C13" s="18">
        <v>3</v>
      </c>
      <c r="D13" s="18">
        <v>9</v>
      </c>
    </row>
    <row r="14" spans="1:4" ht="15.75" thickBot="1">
      <c r="A14" s="26" t="s">
        <v>177</v>
      </c>
      <c r="B14" s="26" t="s">
        <v>259</v>
      </c>
      <c r="C14" s="18"/>
      <c r="D14" s="18">
        <v>13</v>
      </c>
    </row>
    <row r="15" spans="1:4" ht="15.75" thickBot="1">
      <c r="A15" s="26" t="s">
        <v>148</v>
      </c>
      <c r="B15" s="26" t="s">
        <v>179</v>
      </c>
      <c r="C15" s="18">
        <f>SUM(C16:C18)</f>
        <v>-86</v>
      </c>
      <c r="D15" s="18">
        <f>SUM(D16:D18)</f>
        <v>-413</v>
      </c>
    </row>
    <row r="16" spans="1:4" ht="15.75" thickBot="1">
      <c r="A16" s="26" t="s">
        <v>180</v>
      </c>
      <c r="B16" s="26" t="s">
        <v>260</v>
      </c>
      <c r="C16" s="18">
        <v>-63</v>
      </c>
      <c r="D16" s="18">
        <v>-319</v>
      </c>
    </row>
    <row r="17" spans="1:4" ht="15.75" thickBot="1">
      <c r="A17" s="26" t="s">
        <v>182</v>
      </c>
      <c r="B17" s="26" t="s">
        <v>261</v>
      </c>
      <c r="C17" s="18">
        <v>-23</v>
      </c>
      <c r="D17" s="18">
        <v>-94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-279</v>
      </c>
      <c r="D19" s="18">
        <f>SUM(D20:D23)</f>
        <v>-1449</v>
      </c>
    </row>
    <row r="20" spans="1:4" ht="34.5" thickBot="1">
      <c r="A20" s="26" t="s">
        <v>187</v>
      </c>
      <c r="B20" s="26" t="s">
        <v>263</v>
      </c>
      <c r="C20" s="18">
        <v>-253</v>
      </c>
      <c r="D20" s="18">
        <v>-1321</v>
      </c>
    </row>
    <row r="21" spans="1:4" ht="15.75" thickBot="1">
      <c r="A21" s="26" t="s">
        <v>189</v>
      </c>
      <c r="B21" s="26" t="s">
        <v>264</v>
      </c>
      <c r="C21" s="18">
        <v>-26</v>
      </c>
      <c r="D21" s="18">
        <v>-128</v>
      </c>
    </row>
    <row r="22" spans="1:4" ht="15.75" thickBot="1">
      <c r="A22" s="26" t="s">
        <v>191</v>
      </c>
      <c r="B22" s="26" t="s">
        <v>265</v>
      </c>
      <c r="C22" s="18"/>
      <c r="D22" s="18"/>
    </row>
    <row r="23" spans="1:4" ht="15.75" thickBot="1">
      <c r="A23" s="26" t="s">
        <v>193</v>
      </c>
      <c r="B23" s="26" t="s">
        <v>266</v>
      </c>
      <c r="C23" s="18"/>
      <c r="D23" s="18"/>
    </row>
    <row r="24" spans="1:4" ht="15.75" thickBot="1">
      <c r="A24" s="26" t="s">
        <v>148</v>
      </c>
      <c r="B24" s="26" t="s">
        <v>195</v>
      </c>
      <c r="C24" s="18">
        <f>SUM(C25:C27)</f>
        <v>-15</v>
      </c>
      <c r="D24" s="18">
        <f>SUM(D25:D27)</f>
        <v>-56</v>
      </c>
    </row>
    <row r="25" spans="1:4" ht="15.75" thickBot="1">
      <c r="A25" s="26" t="s">
        <v>196</v>
      </c>
      <c r="B25" s="26" t="s">
        <v>267</v>
      </c>
      <c r="C25" s="18"/>
      <c r="D25" s="18"/>
    </row>
    <row r="26" spans="1:4" ht="15.75" thickBot="1">
      <c r="A26" s="26" t="s">
        <v>198</v>
      </c>
      <c r="B26" s="26" t="s">
        <v>268</v>
      </c>
      <c r="C26" s="18">
        <v>-15</v>
      </c>
      <c r="D26" s="18">
        <v>-56</v>
      </c>
    </row>
    <row r="27" spans="1:4" ht="15.75" thickBot="1">
      <c r="A27" s="26" t="s">
        <v>200</v>
      </c>
      <c r="B27" s="26" t="s">
        <v>269</v>
      </c>
      <c r="C27" s="18"/>
      <c r="D27" s="18"/>
    </row>
    <row r="28" spans="1:4" ht="15.75" thickBot="1">
      <c r="A28" s="26" t="s">
        <v>148</v>
      </c>
      <c r="B28" s="26" t="s">
        <v>202</v>
      </c>
      <c r="C28" s="18"/>
      <c r="D28" s="18"/>
    </row>
    <row r="29" spans="1:4" ht="15.75" thickBot="1">
      <c r="A29" s="26" t="s">
        <v>203</v>
      </c>
      <c r="B29" s="26" t="s">
        <v>204</v>
      </c>
      <c r="C29" s="18"/>
      <c r="D29" s="18"/>
    </row>
    <row r="30" spans="1:4" ht="15.75" thickBot="1">
      <c r="A30" s="26" t="s">
        <v>148</v>
      </c>
      <c r="B30" s="26" t="s">
        <v>205</v>
      </c>
      <c r="C30" s="18">
        <f>C31+C35</f>
        <v>0</v>
      </c>
      <c r="D30" s="18">
        <f>D31+D35</f>
        <v>0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18"/>
      <c r="D36" s="18"/>
    </row>
    <row r="37" spans="1:4" ht="15.75" thickBot="1">
      <c r="A37" s="26" t="s">
        <v>215</v>
      </c>
      <c r="B37" s="26" t="s">
        <v>272</v>
      </c>
      <c r="C37" s="18"/>
      <c r="D37" s="18"/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1</v>
      </c>
      <c r="D40" s="18">
        <f>SUM(D41:D42)</f>
        <v>8</v>
      </c>
    </row>
    <row r="41" spans="1:4" ht="15.75" thickBot="1">
      <c r="A41" s="26" t="s">
        <v>220</v>
      </c>
      <c r="B41" s="26" t="s">
        <v>276</v>
      </c>
      <c r="C41" s="18"/>
      <c r="D41" s="18"/>
    </row>
    <row r="42" spans="1:4" ht="15.75" thickBot="1">
      <c r="A42" s="26" t="s">
        <v>222</v>
      </c>
      <c r="B42" s="26" t="s">
        <v>277</v>
      </c>
      <c r="C42" s="18">
        <v>1</v>
      </c>
      <c r="D42" s="18">
        <v>8</v>
      </c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183</v>
      </c>
      <c r="D43" s="17">
        <f>D4+D5+D6+D7+D12+D15+D19+D24+D28+D29+D30+D39+D40</f>
        <v>2</v>
      </c>
    </row>
    <row r="44" spans="1:4" ht="15.75" thickBot="1">
      <c r="A44" s="26" t="s">
        <v>148</v>
      </c>
      <c r="B44" s="26" t="s">
        <v>225</v>
      </c>
      <c r="C44" s="18">
        <f>SUM(C45:C46)</f>
        <v>1</v>
      </c>
      <c r="D44" s="18">
        <f>SUM(D45:D46)</f>
        <v>0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>
        <v>1</v>
      </c>
      <c r="D46" s="18"/>
    </row>
    <row r="47" spans="1:4" ht="15.75" thickBot="1">
      <c r="A47" s="26" t="s">
        <v>148</v>
      </c>
      <c r="B47" s="26" t="s">
        <v>230</v>
      </c>
      <c r="C47" s="18">
        <f>SUM(C48:C50)</f>
        <v>0</v>
      </c>
      <c r="D47" s="18">
        <f>SUM(D48:D50)</f>
        <v>0</v>
      </c>
    </row>
    <row r="48" spans="1:4" ht="45.75" thickBot="1">
      <c r="A48" s="26" t="s">
        <v>231</v>
      </c>
      <c r="B48" s="26" t="s">
        <v>280</v>
      </c>
      <c r="C48" s="18"/>
      <c r="D48" s="18"/>
    </row>
    <row r="49" spans="1:4" ht="57" thickBot="1">
      <c r="A49" s="26" t="s">
        <v>233</v>
      </c>
      <c r="B49" s="26" t="s">
        <v>281</v>
      </c>
      <c r="C49" s="18"/>
      <c r="D49" s="18"/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/>
      <c r="D52" s="18"/>
    </row>
    <row r="53" spans="1:4" ht="23.25" thickBot="1">
      <c r="A53" s="26" t="s">
        <v>241</v>
      </c>
      <c r="B53" s="26" t="s">
        <v>242</v>
      </c>
      <c r="C53" s="18"/>
      <c r="D53" s="18"/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1</v>
      </c>
      <c r="D55" s="17">
        <f>D44+D47+D51+D52+D53+D54</f>
        <v>0</v>
      </c>
    </row>
    <row r="56" spans="1:4" ht="15.75" thickBot="1">
      <c r="A56" s="25" t="s">
        <v>148</v>
      </c>
      <c r="B56" s="25" t="s">
        <v>245</v>
      </c>
      <c r="C56" s="17">
        <f>C43+C55</f>
        <v>184</v>
      </c>
      <c r="D56" s="17">
        <f>D43+D55</f>
        <v>2</v>
      </c>
    </row>
    <row r="57" spans="1:4" ht="15.75" thickBot="1">
      <c r="A57" s="26" t="s">
        <v>246</v>
      </c>
      <c r="B57" s="26" t="s">
        <v>247</v>
      </c>
      <c r="C57" s="18"/>
      <c r="D57" s="18">
        <v>-1</v>
      </c>
    </row>
    <row r="58" spans="1:4" ht="23.25" thickBot="1">
      <c r="A58" s="25" t="s">
        <v>148</v>
      </c>
      <c r="B58" s="25" t="s">
        <v>248</v>
      </c>
      <c r="C58" s="17">
        <f>C56+C57</f>
        <v>184</v>
      </c>
      <c r="D58" s="17">
        <f>D56+D57</f>
        <v>1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184</v>
      </c>
      <c r="D61" s="18">
        <f>D58+D60</f>
        <v>1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0" customWidth="1"/>
    <col min="2" max="2" width="86.57421875" style="0" customWidth="1"/>
    <col min="3" max="4" width="15.421875" style="0" customWidth="1"/>
  </cols>
  <sheetData>
    <row r="1" spans="1:4" s="31" customFormat="1" ht="39.75" customHeight="1" thickBot="1">
      <c r="A1" s="60" t="s">
        <v>156</v>
      </c>
      <c r="B1" s="61"/>
      <c r="C1" s="61"/>
      <c r="D1" s="62"/>
    </row>
    <row r="2" spans="1:4" s="31" customFormat="1" ht="19.5" customHeight="1" thickBot="1">
      <c r="A2" s="63"/>
      <c r="B2" s="64"/>
      <c r="C2" s="64"/>
      <c r="D2" s="65"/>
    </row>
    <row r="3" spans="1:4" s="31" customFormat="1" ht="19.5" customHeight="1" thickBot="1">
      <c r="A3" s="66"/>
      <c r="B3" s="67"/>
      <c r="C3" s="67"/>
      <c r="D3" s="67"/>
    </row>
    <row r="4" spans="1:4" ht="19.5" customHeight="1" thickBot="1">
      <c r="A4" s="68" t="s">
        <v>13</v>
      </c>
      <c r="B4" s="68"/>
      <c r="C4" s="68"/>
      <c r="D4" s="68"/>
    </row>
    <row r="5" spans="1:4" ht="15.75" thickBot="1">
      <c r="A5" s="32" t="s">
        <v>14</v>
      </c>
      <c r="B5" s="32" t="s">
        <v>157</v>
      </c>
      <c r="C5" s="32" t="s">
        <v>17</v>
      </c>
      <c r="D5" s="32" t="s">
        <v>18</v>
      </c>
    </row>
    <row r="6" spans="1:4" ht="15">
      <c r="A6" s="77"/>
      <c r="B6" s="78" t="s">
        <v>158</v>
      </c>
      <c r="C6" s="79" t="s">
        <v>14</v>
      </c>
      <c r="D6" s="79" t="s">
        <v>14</v>
      </c>
    </row>
    <row r="7" spans="1:4" ht="24">
      <c r="A7" s="10" t="s">
        <v>159</v>
      </c>
      <c r="B7" s="10" t="s">
        <v>160</v>
      </c>
      <c r="C7" s="23">
        <v>0</v>
      </c>
      <c r="D7" s="23">
        <v>0</v>
      </c>
    </row>
    <row r="8" spans="1:4" ht="15">
      <c r="A8" s="10" t="s">
        <v>161</v>
      </c>
      <c r="B8" s="10" t="s">
        <v>162</v>
      </c>
      <c r="C8" s="23">
        <v>0</v>
      </c>
      <c r="D8" s="23">
        <v>0</v>
      </c>
    </row>
    <row r="9" spans="1:4" ht="15">
      <c r="A9" s="10" t="s">
        <v>163</v>
      </c>
      <c r="B9" s="10" t="s">
        <v>164</v>
      </c>
      <c r="C9" s="23">
        <v>0</v>
      </c>
      <c r="D9" s="23">
        <v>0</v>
      </c>
    </row>
    <row r="10" spans="1:4" ht="15">
      <c r="A10" s="10"/>
      <c r="B10" s="10" t="s">
        <v>165</v>
      </c>
      <c r="C10" s="22">
        <f>+C11+C12+C13+C14</f>
        <v>0</v>
      </c>
      <c r="D10" s="22">
        <f>+D11+D12+D13+D14</f>
        <v>0</v>
      </c>
    </row>
    <row r="11" spans="1:4" ht="15">
      <c r="A11" s="10" t="s">
        <v>166</v>
      </c>
      <c r="B11" s="10" t="s">
        <v>167</v>
      </c>
      <c r="C11" s="23">
        <v>0</v>
      </c>
      <c r="D11" s="23">
        <v>0</v>
      </c>
    </row>
    <row r="12" spans="1:4" ht="35.25">
      <c r="A12" s="10" t="s">
        <v>168</v>
      </c>
      <c r="B12" s="10" t="s">
        <v>169</v>
      </c>
      <c r="C12" s="23">
        <v>0</v>
      </c>
      <c r="D12" s="23">
        <v>0</v>
      </c>
    </row>
    <row r="13" spans="1:4" ht="15">
      <c r="A13" s="10" t="s">
        <v>170</v>
      </c>
      <c r="B13" s="10" t="s">
        <v>171</v>
      </c>
      <c r="C13" s="23">
        <v>0</v>
      </c>
      <c r="D13" s="23">
        <v>0</v>
      </c>
    </row>
    <row r="14" spans="1:4" ht="24">
      <c r="A14" s="10" t="s">
        <v>172</v>
      </c>
      <c r="B14" s="10" t="s">
        <v>173</v>
      </c>
      <c r="C14" s="23">
        <v>0</v>
      </c>
      <c r="D14" s="23">
        <v>0</v>
      </c>
    </row>
    <row r="15" spans="1:4" ht="15">
      <c r="A15" s="10"/>
      <c r="B15" s="10" t="s">
        <v>174</v>
      </c>
      <c r="C15" s="22">
        <f>+C16+C17</f>
        <v>0</v>
      </c>
      <c r="D15" s="22">
        <f>+D16+D17</f>
        <v>4.71</v>
      </c>
    </row>
    <row r="16" spans="1:4" ht="15">
      <c r="A16" s="10" t="s">
        <v>175</v>
      </c>
      <c r="B16" s="10" t="s">
        <v>176</v>
      </c>
      <c r="C16" s="23">
        <v>0</v>
      </c>
      <c r="D16" s="23">
        <v>0</v>
      </c>
    </row>
    <row r="17" spans="1:4" ht="15">
      <c r="A17" s="10" t="s">
        <v>177</v>
      </c>
      <c r="B17" s="10" t="s">
        <v>178</v>
      </c>
      <c r="C17" s="23">
        <v>0</v>
      </c>
      <c r="D17" s="23">
        <v>4.71</v>
      </c>
    </row>
    <row r="18" spans="1:4" ht="15">
      <c r="A18" s="10"/>
      <c r="B18" s="10" t="s">
        <v>179</v>
      </c>
      <c r="C18" s="22">
        <f>+C19+C20+C21</f>
        <v>-17.439999999999998</v>
      </c>
      <c r="D18" s="22">
        <f>+D19+D20+D21</f>
        <v>-73.96000000000001</v>
      </c>
    </row>
    <row r="19" spans="1:4" ht="15">
      <c r="A19" s="10" t="s">
        <v>180</v>
      </c>
      <c r="B19" s="10" t="s">
        <v>181</v>
      </c>
      <c r="C19" s="23">
        <v>-12.7</v>
      </c>
      <c r="D19" s="23">
        <v>-53.64</v>
      </c>
    </row>
    <row r="20" spans="1:4" ht="15">
      <c r="A20" s="10" t="s">
        <v>182</v>
      </c>
      <c r="B20" s="10" t="s">
        <v>183</v>
      </c>
      <c r="C20" s="23">
        <v>-4.74</v>
      </c>
      <c r="D20" s="23">
        <v>-20.32</v>
      </c>
    </row>
    <row r="21" spans="1:6" ht="15">
      <c r="A21" s="10" t="s">
        <v>184</v>
      </c>
      <c r="B21" s="10" t="s">
        <v>185</v>
      </c>
      <c r="C21" s="23">
        <v>0</v>
      </c>
      <c r="D21" s="23">
        <v>0</v>
      </c>
      <c r="F21" s="40"/>
    </row>
    <row r="22" spans="1:4" ht="15">
      <c r="A22" s="10"/>
      <c r="B22" s="10" t="s">
        <v>186</v>
      </c>
      <c r="C22" s="22">
        <f>+C23+C24+C25+C26</f>
        <v>-25.5</v>
      </c>
      <c r="D22" s="22">
        <f>+D23+D24+D25+D26</f>
        <v>-63.4</v>
      </c>
    </row>
    <row r="23" spans="1:4" ht="35.25">
      <c r="A23" s="10" t="s">
        <v>187</v>
      </c>
      <c r="B23" s="10" t="s">
        <v>188</v>
      </c>
      <c r="C23" s="23">
        <v>-25.5</v>
      </c>
      <c r="D23" s="23">
        <v>-63.4</v>
      </c>
    </row>
    <row r="24" spans="1:4" ht="15">
      <c r="A24" s="10" t="s">
        <v>189</v>
      </c>
      <c r="B24" s="10" t="s">
        <v>190</v>
      </c>
      <c r="C24" s="23">
        <v>0</v>
      </c>
      <c r="D24" s="23">
        <v>0</v>
      </c>
    </row>
    <row r="25" spans="1:4" ht="15">
      <c r="A25" s="10" t="s">
        <v>191</v>
      </c>
      <c r="B25" s="10" t="s">
        <v>192</v>
      </c>
      <c r="C25" s="23">
        <v>0</v>
      </c>
      <c r="D25" s="23">
        <v>0</v>
      </c>
    </row>
    <row r="26" spans="1:4" ht="15">
      <c r="A26" s="10" t="s">
        <v>193</v>
      </c>
      <c r="B26" s="10" t="s">
        <v>194</v>
      </c>
      <c r="C26" s="23">
        <v>0</v>
      </c>
      <c r="D26" s="23">
        <v>0</v>
      </c>
    </row>
    <row r="27" spans="1:4" ht="15">
      <c r="A27" s="10"/>
      <c r="B27" s="10" t="s">
        <v>195</v>
      </c>
      <c r="C27" s="22">
        <f>+C28+C29+C30</f>
        <v>-3.35</v>
      </c>
      <c r="D27" s="22">
        <f>+D28+D29+D30</f>
        <v>-14.66</v>
      </c>
    </row>
    <row r="28" spans="1:4" ht="15">
      <c r="A28" s="10" t="s">
        <v>196</v>
      </c>
      <c r="B28" s="10" t="s">
        <v>197</v>
      </c>
      <c r="C28" s="23">
        <v>-0.16</v>
      </c>
      <c r="D28" s="23">
        <v>-0.67</v>
      </c>
    </row>
    <row r="29" spans="1:4" ht="15">
      <c r="A29" s="10" t="s">
        <v>198</v>
      </c>
      <c r="B29" s="10" t="s">
        <v>199</v>
      </c>
      <c r="C29" s="23">
        <v>-3.19</v>
      </c>
      <c r="D29" s="23">
        <v>-13.99</v>
      </c>
    </row>
    <row r="30" spans="1:4" ht="15">
      <c r="A30" s="10" t="s">
        <v>200</v>
      </c>
      <c r="B30" s="10" t="s">
        <v>201</v>
      </c>
      <c r="C30" s="23">
        <v>0</v>
      </c>
      <c r="D30" s="23">
        <v>0</v>
      </c>
    </row>
    <row r="31" spans="1:4" ht="15">
      <c r="A31" s="10"/>
      <c r="B31" s="10" t="s">
        <v>202</v>
      </c>
      <c r="C31" s="23">
        <v>0</v>
      </c>
      <c r="D31" s="23">
        <v>0</v>
      </c>
    </row>
    <row r="32" spans="1:4" ht="15">
      <c r="A32" s="10" t="s">
        <v>203</v>
      </c>
      <c r="B32" s="10" t="s">
        <v>204</v>
      </c>
      <c r="C32" s="23">
        <v>0</v>
      </c>
      <c r="D32" s="23">
        <v>0</v>
      </c>
    </row>
    <row r="33" spans="1:4" ht="15">
      <c r="A33" s="10"/>
      <c r="B33" s="10" t="s">
        <v>205</v>
      </c>
      <c r="C33" s="22">
        <f>+C34+C38</f>
        <v>0</v>
      </c>
      <c r="D33" s="22">
        <f>+D34+D38</f>
        <v>0</v>
      </c>
    </row>
    <row r="34" spans="1:4" ht="15">
      <c r="A34" s="10"/>
      <c r="B34" s="10" t="s">
        <v>206</v>
      </c>
      <c r="C34" s="22">
        <f>+C35+C36+C37</f>
        <v>0</v>
      </c>
      <c r="D34" s="22">
        <f>+D35+D36+D37</f>
        <v>0</v>
      </c>
    </row>
    <row r="35" spans="1:4" ht="15">
      <c r="A35" s="10" t="s">
        <v>207</v>
      </c>
      <c r="B35" s="10" t="s">
        <v>208</v>
      </c>
      <c r="C35" s="23">
        <v>0</v>
      </c>
      <c r="D35" s="23">
        <v>0</v>
      </c>
    </row>
    <row r="36" spans="1:4" ht="15">
      <c r="A36" s="10" t="s">
        <v>209</v>
      </c>
      <c r="B36" s="10" t="s">
        <v>210</v>
      </c>
      <c r="C36" s="23">
        <v>0</v>
      </c>
      <c r="D36" s="23">
        <v>0</v>
      </c>
    </row>
    <row r="37" spans="1:4" ht="15">
      <c r="A37" s="10" t="s">
        <v>211</v>
      </c>
      <c r="B37" s="10" t="s">
        <v>212</v>
      </c>
      <c r="C37" s="23">
        <v>0</v>
      </c>
      <c r="D37" s="23">
        <v>0</v>
      </c>
    </row>
    <row r="38" spans="1:4" ht="15">
      <c r="A38" s="10"/>
      <c r="B38" s="10" t="s">
        <v>213</v>
      </c>
      <c r="C38" s="22">
        <f>+C39+C40+C41</f>
        <v>0</v>
      </c>
      <c r="D38" s="22">
        <f>+D39+D40+D41</f>
        <v>0</v>
      </c>
    </row>
    <row r="39" spans="1:4" ht="15">
      <c r="A39" s="10" t="s">
        <v>214</v>
      </c>
      <c r="B39" s="10" t="s">
        <v>208</v>
      </c>
      <c r="C39" s="23">
        <v>0</v>
      </c>
      <c r="D39" s="23">
        <v>0</v>
      </c>
    </row>
    <row r="40" spans="1:4" ht="15">
      <c r="A40" s="10" t="s">
        <v>215</v>
      </c>
      <c r="B40" s="10" t="s">
        <v>210</v>
      </c>
      <c r="C40" s="23">
        <v>0</v>
      </c>
      <c r="D40" s="23">
        <v>0</v>
      </c>
    </row>
    <row r="41" spans="1:4" ht="15">
      <c r="A41" s="10" t="s">
        <v>216</v>
      </c>
      <c r="B41" s="10" t="s">
        <v>212</v>
      </c>
      <c r="C41" s="23">
        <v>0</v>
      </c>
      <c r="D41" s="23">
        <v>0</v>
      </c>
    </row>
    <row r="42" spans="1:4" ht="15">
      <c r="A42" s="10" t="s">
        <v>217</v>
      </c>
      <c r="B42" s="10" t="s">
        <v>218</v>
      </c>
      <c r="C42" s="23">
        <v>0</v>
      </c>
      <c r="D42" s="23">
        <v>0</v>
      </c>
    </row>
    <row r="43" spans="1:4" ht="15">
      <c r="A43" s="10" t="s">
        <v>217</v>
      </c>
      <c r="B43" s="10" t="s">
        <v>219</v>
      </c>
      <c r="C43" s="22">
        <f>+C44+C45</f>
        <v>0</v>
      </c>
      <c r="D43" s="22">
        <f>+D44+D45</f>
        <v>-0.13</v>
      </c>
    </row>
    <row r="44" spans="1:4" ht="15">
      <c r="A44" s="10" t="s">
        <v>220</v>
      </c>
      <c r="B44" s="10" t="s">
        <v>221</v>
      </c>
      <c r="C44" s="23">
        <v>0</v>
      </c>
      <c r="D44" s="23">
        <v>-0.13</v>
      </c>
    </row>
    <row r="45" spans="1:4" ht="15">
      <c r="A45" s="10" t="s">
        <v>222</v>
      </c>
      <c r="B45" s="10" t="s">
        <v>223</v>
      </c>
      <c r="C45" s="23">
        <v>0</v>
      </c>
      <c r="D45" s="23">
        <v>0</v>
      </c>
    </row>
    <row r="46" spans="1:4" ht="15">
      <c r="A46" s="8"/>
      <c r="B46" s="8" t="s">
        <v>224</v>
      </c>
      <c r="C46" s="9">
        <f>+C7+C8+C9+C10+C15+C18+C22+C27+C31+C32+C33+C42+C43</f>
        <v>-46.29</v>
      </c>
      <c r="D46" s="9">
        <f>+D7+D8+D9+D10+D15+D18+D22+D27+D31+D32+D33+D42+D43</f>
        <v>-147.44</v>
      </c>
    </row>
    <row r="47" spans="1:4" ht="15">
      <c r="A47" s="10"/>
      <c r="B47" s="10" t="s">
        <v>225</v>
      </c>
      <c r="C47" s="22">
        <f>+C48+C49</f>
        <v>0</v>
      </c>
      <c r="D47" s="22">
        <f>+D48+D49</f>
        <v>0</v>
      </c>
    </row>
    <row r="48" spans="1:4" ht="15">
      <c r="A48" s="10" t="s">
        <v>226</v>
      </c>
      <c r="B48" s="10" t="s">
        <v>227</v>
      </c>
      <c r="C48" s="23">
        <v>0</v>
      </c>
      <c r="D48" s="23">
        <v>0</v>
      </c>
    </row>
    <row r="49" spans="1:4" ht="15">
      <c r="A49" s="10" t="s">
        <v>228</v>
      </c>
      <c r="B49" s="10" t="s">
        <v>229</v>
      </c>
      <c r="C49" s="23">
        <v>0</v>
      </c>
      <c r="D49" s="23">
        <v>0</v>
      </c>
    </row>
    <row r="50" spans="1:4" ht="15">
      <c r="A50" s="10"/>
      <c r="B50" s="10" t="s">
        <v>230</v>
      </c>
      <c r="C50" s="22">
        <f>+C51+C52+C53</f>
        <v>0</v>
      </c>
      <c r="D50" s="22">
        <f>+D51+D52+D53</f>
        <v>0</v>
      </c>
    </row>
    <row r="51" spans="1:4" ht="46.5">
      <c r="A51" s="10" t="s">
        <v>231</v>
      </c>
      <c r="B51" s="10" t="s">
        <v>232</v>
      </c>
      <c r="C51" s="23">
        <v>0</v>
      </c>
      <c r="D51" s="23">
        <v>0</v>
      </c>
    </row>
    <row r="52" spans="1:4" ht="57.75">
      <c r="A52" s="10" t="s">
        <v>233</v>
      </c>
      <c r="B52" s="10" t="s">
        <v>234</v>
      </c>
      <c r="C52" s="23">
        <v>0</v>
      </c>
      <c r="D52" s="23">
        <v>0</v>
      </c>
    </row>
    <row r="53" spans="1:4" ht="15">
      <c r="A53" s="10" t="s">
        <v>235</v>
      </c>
      <c r="B53" s="10" t="s">
        <v>236</v>
      </c>
      <c r="C53" s="23">
        <v>0</v>
      </c>
      <c r="D53" s="23">
        <v>0</v>
      </c>
    </row>
    <row r="54" spans="1:4" ht="15">
      <c r="A54" s="10" t="s">
        <v>237</v>
      </c>
      <c r="B54" s="10" t="s">
        <v>238</v>
      </c>
      <c r="C54" s="23">
        <v>0</v>
      </c>
      <c r="D54" s="23">
        <v>0</v>
      </c>
    </row>
    <row r="55" spans="1:4" ht="15">
      <c r="A55" s="10" t="s">
        <v>239</v>
      </c>
      <c r="B55" s="10" t="s">
        <v>240</v>
      </c>
      <c r="C55" s="23">
        <v>0</v>
      </c>
      <c r="D55" s="23">
        <v>0</v>
      </c>
    </row>
    <row r="56" spans="1:4" ht="24">
      <c r="A56" s="10" t="s">
        <v>241</v>
      </c>
      <c r="B56" s="10" t="s">
        <v>242</v>
      </c>
      <c r="C56" s="23">
        <v>0</v>
      </c>
      <c r="D56" s="23">
        <v>0</v>
      </c>
    </row>
    <row r="57" spans="1:4" ht="15">
      <c r="A57" s="10"/>
      <c r="B57" s="10" t="s">
        <v>243</v>
      </c>
      <c r="C57" s="23">
        <v>0</v>
      </c>
      <c r="D57" s="23">
        <v>0</v>
      </c>
    </row>
    <row r="58" spans="1:4" ht="15">
      <c r="A58" s="8"/>
      <c r="B58" s="8" t="s">
        <v>244</v>
      </c>
      <c r="C58" s="9">
        <f>+C47+C50+C54+C55+C56+C57</f>
        <v>0</v>
      </c>
      <c r="D58" s="9">
        <f>+D47+D50+D54+D55+D56+D57</f>
        <v>0</v>
      </c>
    </row>
    <row r="59" spans="1:4" ht="15">
      <c r="A59" s="8"/>
      <c r="B59" s="8" t="s">
        <v>245</v>
      </c>
      <c r="C59" s="9">
        <f>+C46+C58</f>
        <v>-46.29</v>
      </c>
      <c r="D59" s="9">
        <f>+D46+D58</f>
        <v>-147.44</v>
      </c>
    </row>
    <row r="60" spans="1:4" ht="15">
      <c r="A60" s="10" t="s">
        <v>246</v>
      </c>
      <c r="B60" s="10" t="s">
        <v>247</v>
      </c>
      <c r="C60" s="23">
        <v>0</v>
      </c>
      <c r="D60" s="23">
        <v>0</v>
      </c>
    </row>
    <row r="61" spans="1:4" ht="24">
      <c r="A61" s="8"/>
      <c r="B61" s="8" t="s">
        <v>248</v>
      </c>
      <c r="C61" s="9">
        <f>+C59+C60</f>
        <v>-46.29</v>
      </c>
      <c r="D61" s="9">
        <f>+D59+D60</f>
        <v>-147.44</v>
      </c>
    </row>
    <row r="62" spans="1:4" ht="15">
      <c r="A62" s="77"/>
      <c r="B62" s="78" t="s">
        <v>249</v>
      </c>
      <c r="C62" s="79" t="s">
        <v>14</v>
      </c>
      <c r="D62" s="79" t="s">
        <v>14</v>
      </c>
    </row>
    <row r="63" spans="1:4" ht="15">
      <c r="A63" s="10"/>
      <c r="B63" s="10" t="s">
        <v>250</v>
      </c>
      <c r="C63" s="23">
        <v>0</v>
      </c>
      <c r="D63" s="23">
        <v>0</v>
      </c>
    </row>
    <row r="64" spans="1:4" ht="15">
      <c r="A64" s="10"/>
      <c r="B64" s="10" t="s">
        <v>251</v>
      </c>
      <c r="C64" s="9">
        <f>+C61+C63</f>
        <v>-46.29</v>
      </c>
      <c r="D64" s="9">
        <f>+D61+D63</f>
        <v>-147.44</v>
      </c>
    </row>
    <row r="65" spans="1:4" ht="15">
      <c r="A65" s="87"/>
      <c r="B65" s="87"/>
      <c r="C65" s="87"/>
      <c r="D65" s="87"/>
    </row>
    <row r="66" spans="1:4" ht="15">
      <c r="A66" s="33"/>
      <c r="B66" s="87"/>
      <c r="C66" s="87"/>
      <c r="D66" s="87"/>
    </row>
    <row r="67" spans="1:4" ht="15">
      <c r="A67" s="87"/>
      <c r="B67" s="87"/>
      <c r="C67" s="87"/>
      <c r="D67" s="87"/>
    </row>
    <row r="68" spans="1:4" ht="15">
      <c r="A68" s="87"/>
      <c r="B68" s="87"/>
      <c r="C68" s="87"/>
      <c r="D68" s="87"/>
    </row>
    <row r="69" spans="1:4" ht="15">
      <c r="A69" s="87"/>
      <c r="B69" s="87"/>
      <c r="C69" s="87"/>
      <c r="D69" s="87"/>
    </row>
    <row r="70" spans="1:4" ht="15">
      <c r="A70" s="87"/>
      <c r="B70" s="87"/>
      <c r="C70" s="87"/>
      <c r="D70" s="87"/>
    </row>
    <row r="71" spans="1:4" ht="15">
      <c r="A71" s="87"/>
      <c r="B71" s="87"/>
      <c r="C71" s="87"/>
      <c r="D71" s="87"/>
    </row>
    <row r="72" spans="1:4" ht="15">
      <c r="A72" s="87"/>
      <c r="B72" s="87"/>
      <c r="C72" s="87"/>
      <c r="D72" s="87"/>
    </row>
    <row r="73" spans="1:4" ht="15">
      <c r="A73" s="87"/>
      <c r="B73" s="87"/>
      <c r="C73" s="87"/>
      <c r="D73" s="87"/>
    </row>
    <row r="74" spans="1:4" ht="15">
      <c r="A74" s="87"/>
      <c r="B74" s="87"/>
      <c r="C74" s="87"/>
      <c r="D74" s="87"/>
    </row>
    <row r="75" spans="1:4" ht="15">
      <c r="A75" s="87"/>
      <c r="B75" s="87"/>
      <c r="C75" s="87"/>
      <c r="D75" s="87"/>
    </row>
    <row r="76" spans="1:4" ht="15">
      <c r="A76" s="87"/>
      <c r="B76" s="87"/>
      <c r="C76" s="87"/>
      <c r="D76" s="87"/>
    </row>
    <row r="77" spans="1:4" ht="15">
      <c r="A77" s="87"/>
      <c r="B77" s="87"/>
      <c r="C77" s="87"/>
      <c r="D77" s="87"/>
    </row>
    <row r="78" spans="1:4" ht="15">
      <c r="A78" s="87"/>
      <c r="B78" s="87"/>
      <c r="C78" s="87"/>
      <c r="D78" s="87"/>
    </row>
    <row r="79" spans="1:4" ht="15">
      <c r="A79" s="87"/>
      <c r="B79" s="87"/>
      <c r="C79" s="87"/>
      <c r="D79" s="87"/>
    </row>
    <row r="80" spans="1:4" ht="15">
      <c r="A80" s="87"/>
      <c r="B80" s="87"/>
      <c r="C80" s="87"/>
      <c r="D80" s="87"/>
    </row>
    <row r="81" spans="1:4" ht="15">
      <c r="A81" s="87"/>
      <c r="B81" s="87"/>
      <c r="C81" s="87"/>
      <c r="D81" s="87"/>
    </row>
    <row r="82" spans="1:4" ht="15">
      <c r="A82" s="87"/>
      <c r="B82" s="87"/>
      <c r="C82" s="87"/>
      <c r="D82" s="87"/>
    </row>
    <row r="83" spans="1:4" ht="15">
      <c r="A83" s="87"/>
      <c r="B83" s="87"/>
      <c r="C83" s="87"/>
      <c r="D83" s="87"/>
    </row>
    <row r="84" spans="1:4" ht="15">
      <c r="A84" s="87"/>
      <c r="B84" s="87"/>
      <c r="C84" s="87"/>
      <c r="D84" s="87"/>
    </row>
    <row r="85" spans="1:4" ht="15">
      <c r="A85" s="87"/>
      <c r="B85" s="87"/>
      <c r="C85" s="87"/>
      <c r="D85" s="87"/>
    </row>
    <row r="86" spans="1:4" ht="15">
      <c r="A86" s="87"/>
      <c r="B86" s="87"/>
      <c r="C86" s="87"/>
      <c r="D86" s="87"/>
    </row>
    <row r="87" spans="1:4" ht="15">
      <c r="A87" s="87"/>
      <c r="B87" s="87"/>
      <c r="C87" s="87"/>
      <c r="D87" s="87"/>
    </row>
    <row r="88" spans="1:4" ht="15">
      <c r="A88" s="87"/>
      <c r="B88" s="87"/>
      <c r="C88" s="87"/>
      <c r="D88" s="87"/>
    </row>
    <row r="89" spans="1:4" ht="15">
      <c r="A89" s="87"/>
      <c r="B89" s="87"/>
      <c r="C89" s="87"/>
      <c r="D89" s="87"/>
    </row>
    <row r="90" spans="1:4" ht="15">
      <c r="A90" s="87"/>
      <c r="B90" s="87"/>
      <c r="C90" s="87"/>
      <c r="D90" s="87"/>
    </row>
    <row r="91" spans="1:4" ht="15">
      <c r="A91" s="87"/>
      <c r="B91" s="87"/>
      <c r="C91" s="87"/>
      <c r="D91" s="87"/>
    </row>
    <row r="92" spans="1:4" ht="15">
      <c r="A92" s="87"/>
      <c r="B92" s="87"/>
      <c r="C92" s="87"/>
      <c r="D92" s="87"/>
    </row>
    <row r="93" spans="1:4" ht="15">
      <c r="A93" s="87"/>
      <c r="B93" s="87"/>
      <c r="C93" s="87"/>
      <c r="D93" s="87"/>
    </row>
    <row r="94" spans="1:4" ht="15">
      <c r="A94" s="87"/>
      <c r="B94" s="87"/>
      <c r="C94" s="87"/>
      <c r="D94" s="87"/>
    </row>
    <row r="95" spans="1:4" ht="15">
      <c r="A95" s="87"/>
      <c r="B95" s="87"/>
      <c r="C95" s="87"/>
      <c r="D95" s="87"/>
    </row>
    <row r="96" spans="1:4" ht="15">
      <c r="A96" s="87"/>
      <c r="B96" s="87"/>
      <c r="C96" s="87"/>
      <c r="D96" s="87"/>
    </row>
    <row r="97" spans="1:4" ht="15">
      <c r="A97" s="87"/>
      <c r="B97" s="87"/>
      <c r="C97" s="87"/>
      <c r="D97" s="87"/>
    </row>
    <row r="98" spans="1:4" ht="15">
      <c r="A98" s="87"/>
      <c r="B98" s="87"/>
      <c r="C98" s="87"/>
      <c r="D98" s="87"/>
    </row>
    <row r="99" spans="1:4" ht="15">
      <c r="A99" s="87"/>
      <c r="B99" s="87"/>
      <c r="C99" s="87"/>
      <c r="D99" s="8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421875" style="41" bestFit="1" customWidth="1"/>
    <col min="2" max="2" width="85.421875" style="41" bestFit="1" customWidth="1"/>
    <col min="3" max="4" width="15.421875" style="41" bestFit="1" customWidth="1"/>
    <col min="5" max="16384" width="11.421875" style="41" customWidth="1"/>
  </cols>
  <sheetData>
    <row r="1" spans="1:4" ht="17.25" customHeight="1" thickBot="1">
      <c r="A1" s="69" t="s">
        <v>283</v>
      </c>
      <c r="B1" s="70"/>
      <c r="C1" s="70"/>
      <c r="D1" s="71"/>
    </row>
    <row r="2" spans="1:4" ht="20.25" customHeight="1" thickBot="1">
      <c r="A2" s="72"/>
      <c r="B2" s="73"/>
      <c r="C2" s="73"/>
      <c r="D2" s="74"/>
    </row>
    <row r="3" spans="1:4" ht="20.25" customHeight="1" thickBot="1">
      <c r="A3" s="72"/>
      <c r="B3" s="73"/>
      <c r="C3" s="73"/>
      <c r="D3" s="74"/>
    </row>
    <row r="4" spans="1:4" ht="12" customHeight="1" thickBot="1">
      <c r="A4" s="75" t="s">
        <v>13</v>
      </c>
      <c r="B4" s="75"/>
      <c r="C4" s="75"/>
      <c r="D4" s="75"/>
    </row>
    <row r="5" spans="1:4" ht="15.75" thickBot="1">
      <c r="A5" s="42"/>
      <c r="B5" s="42" t="s">
        <v>284</v>
      </c>
      <c r="C5" s="42" t="s">
        <v>17</v>
      </c>
      <c r="D5" s="42" t="s">
        <v>18</v>
      </c>
    </row>
    <row r="6" spans="1:4" ht="15.75" thickBot="1">
      <c r="A6" s="48" t="s">
        <v>148</v>
      </c>
      <c r="B6" s="48" t="s">
        <v>285</v>
      </c>
      <c r="C6" s="49">
        <f>ROUND(C57,2)</f>
        <v>-7554</v>
      </c>
      <c r="D6" s="49">
        <f>ROUND(D57,2)</f>
        <v>1238</v>
      </c>
    </row>
    <row r="7" spans="1:4" ht="15.75" thickBot="1">
      <c r="A7" s="45" t="s">
        <v>148</v>
      </c>
      <c r="B7" s="45" t="s">
        <v>286</v>
      </c>
      <c r="C7" s="46">
        <f>SUM(C8:C11)</f>
        <v>531</v>
      </c>
      <c r="D7" s="46">
        <f>SUM(D8:D11)</f>
        <v>1127</v>
      </c>
    </row>
    <row r="8" spans="1:4" ht="15.75" thickBot="1">
      <c r="A8" s="45" t="s">
        <v>287</v>
      </c>
      <c r="B8" s="45" t="s">
        <v>288</v>
      </c>
      <c r="C8" s="88">
        <v>0</v>
      </c>
      <c r="D8" s="88">
        <v>0</v>
      </c>
    </row>
    <row r="9" spans="1:4" ht="15.75" thickBot="1">
      <c r="A9" s="45" t="s">
        <v>289</v>
      </c>
      <c r="B9" s="45" t="s">
        <v>290</v>
      </c>
      <c r="C9" s="88">
        <v>122</v>
      </c>
      <c r="D9" s="88">
        <v>907</v>
      </c>
    </row>
    <row r="10" spans="1:4" ht="23.25" thickBot="1">
      <c r="A10" s="45" t="s">
        <v>291</v>
      </c>
      <c r="B10" s="45" t="s">
        <v>292</v>
      </c>
      <c r="C10" s="88">
        <f>397+12</f>
        <v>409</v>
      </c>
      <c r="D10" s="88">
        <f>169+51</f>
        <v>220</v>
      </c>
    </row>
    <row r="11" spans="1:4" ht="15.75" thickBot="1">
      <c r="A11" s="45" t="s">
        <v>293</v>
      </c>
      <c r="B11" s="45" t="s">
        <v>294</v>
      </c>
      <c r="C11" s="88">
        <v>0</v>
      </c>
      <c r="D11" s="88">
        <v>0</v>
      </c>
    </row>
    <row r="12" spans="1:4" ht="15.75" thickBot="1">
      <c r="A12" s="45" t="s">
        <v>295</v>
      </c>
      <c r="B12" s="45" t="s">
        <v>296</v>
      </c>
      <c r="C12" s="88">
        <f>15147*3+350</f>
        <v>45791</v>
      </c>
      <c r="D12" s="88">
        <v>211377</v>
      </c>
    </row>
    <row r="13" spans="1:4" ht="15.75" thickBot="1">
      <c r="A13" s="45" t="s">
        <v>148</v>
      </c>
      <c r="B13" s="45" t="s">
        <v>297</v>
      </c>
      <c r="C13" s="46">
        <f>SUM(C14:C17)</f>
        <v>0</v>
      </c>
      <c r="D13" s="46">
        <f>SUM(D14:D17)</f>
        <v>0</v>
      </c>
    </row>
    <row r="14" spans="1:4" ht="15.75" thickBot="1">
      <c r="A14" s="45" t="s">
        <v>298</v>
      </c>
      <c r="B14" s="45" t="s">
        <v>299</v>
      </c>
      <c r="C14" s="47"/>
      <c r="D14" s="47"/>
    </row>
    <row r="15" spans="1:4" ht="15.75" thickBot="1">
      <c r="A15" s="45" t="s">
        <v>300</v>
      </c>
      <c r="B15" s="45" t="s">
        <v>301</v>
      </c>
      <c r="C15" s="47"/>
      <c r="D15" s="47"/>
    </row>
    <row r="16" spans="1:4" ht="15.75" thickBot="1">
      <c r="A16" s="45" t="s">
        <v>302</v>
      </c>
      <c r="B16" s="45" t="s">
        <v>303</v>
      </c>
      <c r="C16" s="47"/>
      <c r="D16" s="47"/>
    </row>
    <row r="17" spans="1:4" ht="15.75" thickBot="1">
      <c r="A17" s="45" t="s">
        <v>304</v>
      </c>
      <c r="B17" s="45" t="s">
        <v>305</v>
      </c>
      <c r="C17" s="47"/>
      <c r="D17" s="47"/>
    </row>
    <row r="18" spans="1:4" ht="15.75" thickBot="1">
      <c r="A18" s="45" t="s">
        <v>306</v>
      </c>
      <c r="B18" s="45" t="s">
        <v>307</v>
      </c>
      <c r="C18" s="47"/>
      <c r="D18" s="47"/>
    </row>
    <row r="19" spans="1:4" ht="15.75" thickBot="1">
      <c r="A19" s="45" t="s">
        <v>163</v>
      </c>
      <c r="B19" s="45" t="s">
        <v>308</v>
      </c>
      <c r="C19" s="47"/>
      <c r="D19" s="47"/>
    </row>
    <row r="20" spans="1:4" ht="68.25" thickBot="1">
      <c r="A20" s="45" t="s">
        <v>309</v>
      </c>
      <c r="B20" s="45" t="s">
        <v>310</v>
      </c>
      <c r="C20" s="88">
        <v>-19642</v>
      </c>
      <c r="D20" s="88">
        <v>-72108</v>
      </c>
    </row>
    <row r="21" spans="1:4" ht="15.75" thickBot="1">
      <c r="A21" s="45" t="s">
        <v>175</v>
      </c>
      <c r="B21" s="45" t="s">
        <v>311</v>
      </c>
      <c r="C21" s="88">
        <v>166</v>
      </c>
      <c r="D21" s="88">
        <v>687</v>
      </c>
    </row>
    <row r="22" spans="1:4" ht="15.75" thickBot="1">
      <c r="A22" s="45" t="s">
        <v>148</v>
      </c>
      <c r="B22" s="45" t="s">
        <v>312</v>
      </c>
      <c r="C22" s="46">
        <f>SUM(C23:C25)</f>
        <v>-32099</v>
      </c>
      <c r="D22" s="46">
        <f>SUM(D23:D25)</f>
        <v>-129042</v>
      </c>
    </row>
    <row r="23" spans="1:4" ht="15.75" thickBot="1">
      <c r="A23" s="45" t="s">
        <v>313</v>
      </c>
      <c r="B23" s="45" t="s">
        <v>314</v>
      </c>
      <c r="C23" s="88">
        <v>-24556</v>
      </c>
      <c r="D23" s="88">
        <v>-99543</v>
      </c>
    </row>
    <row r="24" spans="1:4" ht="15.75" thickBot="1">
      <c r="A24" s="45" t="s">
        <v>182</v>
      </c>
      <c r="B24" s="45" t="s">
        <v>315</v>
      </c>
      <c r="C24" s="88">
        <v>-7543</v>
      </c>
      <c r="D24" s="88">
        <v>-29499</v>
      </c>
    </row>
    <row r="25" spans="1:4" ht="15.75" thickBot="1">
      <c r="A25" s="45" t="s">
        <v>316</v>
      </c>
      <c r="B25" s="45" t="s">
        <v>317</v>
      </c>
      <c r="C25" s="88">
        <v>0</v>
      </c>
      <c r="D25" s="88">
        <v>0</v>
      </c>
    </row>
    <row r="26" spans="1:4" ht="15.75" thickBot="1">
      <c r="A26" s="45" t="s">
        <v>148</v>
      </c>
      <c r="B26" s="45" t="s">
        <v>318</v>
      </c>
      <c r="C26" s="46">
        <f>SUM(C27:C30)</f>
        <v>-1778</v>
      </c>
      <c r="D26" s="46">
        <f>SUM(D27:D30)</f>
        <v>-8227</v>
      </c>
    </row>
    <row r="27" spans="1:4" ht="15.75" thickBot="1">
      <c r="A27" s="45" t="s">
        <v>319</v>
      </c>
      <c r="B27" s="45" t="s">
        <v>320</v>
      </c>
      <c r="C27" s="88">
        <v>-1462</v>
      </c>
      <c r="D27" s="88">
        <v>-6887</v>
      </c>
    </row>
    <row r="28" spans="1:4" ht="15.75" thickBot="1">
      <c r="A28" s="45" t="s">
        <v>189</v>
      </c>
      <c r="B28" s="45" t="s">
        <v>321</v>
      </c>
      <c r="C28" s="88">
        <v>-316</v>
      </c>
      <c r="D28" s="88">
        <v>-1245</v>
      </c>
    </row>
    <row r="29" spans="1:4" ht="23.25" thickBot="1">
      <c r="A29" s="45" t="s">
        <v>322</v>
      </c>
      <c r="B29" s="45" t="s">
        <v>323</v>
      </c>
      <c r="C29" s="88">
        <v>0</v>
      </c>
      <c r="D29" s="88">
        <f>-154+73</f>
        <v>-81</v>
      </c>
    </row>
    <row r="30" spans="1:4" ht="15.75" thickBot="1">
      <c r="A30" s="45" t="s">
        <v>324</v>
      </c>
      <c r="B30" s="45" t="s">
        <v>325</v>
      </c>
      <c r="C30" s="88">
        <v>0</v>
      </c>
      <c r="D30" s="88">
        <v>-14</v>
      </c>
    </row>
    <row r="31" spans="1:4" ht="15.75" thickBot="1">
      <c r="A31" s="45" t="s">
        <v>326</v>
      </c>
      <c r="B31" s="45" t="s">
        <v>327</v>
      </c>
      <c r="C31" s="88">
        <v>-1225</v>
      </c>
      <c r="D31" s="88">
        <v>-4599</v>
      </c>
    </row>
    <row r="32" spans="1:4" ht="15.75" thickBot="1">
      <c r="A32" s="45" t="s">
        <v>328</v>
      </c>
      <c r="B32" s="45" t="s">
        <v>329</v>
      </c>
      <c r="C32" s="88">
        <v>678</v>
      </c>
      <c r="D32" s="88">
        <v>2399</v>
      </c>
    </row>
    <row r="33" spans="1:4" ht="15.75" thickBot="1">
      <c r="A33" s="45" t="s">
        <v>203</v>
      </c>
      <c r="B33" s="45" t="s">
        <v>330</v>
      </c>
      <c r="C33" s="47"/>
      <c r="D33" s="47"/>
    </row>
    <row r="34" spans="1:4" ht="15.75" thickBot="1">
      <c r="A34" s="45" t="s">
        <v>148</v>
      </c>
      <c r="B34" s="45" t="s">
        <v>331</v>
      </c>
      <c r="C34" s="46">
        <f>SUM(C35:C36)</f>
        <v>2</v>
      </c>
      <c r="D34" s="46">
        <f>SUM(D35:D36)</f>
        <v>5</v>
      </c>
    </row>
    <row r="35" spans="1:4" ht="23.25" thickBot="1">
      <c r="A35" s="45" t="s">
        <v>332</v>
      </c>
      <c r="B35" s="45" t="s">
        <v>333</v>
      </c>
      <c r="C35" s="47"/>
      <c r="D35" s="47"/>
    </row>
    <row r="36" spans="1:4" ht="23.25" thickBot="1">
      <c r="A36" s="45" t="s">
        <v>334</v>
      </c>
      <c r="B36" s="45" t="s">
        <v>335</v>
      </c>
      <c r="C36" s="88">
        <v>2</v>
      </c>
      <c r="D36" s="88">
        <f>-14+19</f>
        <v>5</v>
      </c>
    </row>
    <row r="37" spans="1:4" ht="15.75" thickBot="1">
      <c r="A37" s="45" t="s">
        <v>336</v>
      </c>
      <c r="B37" s="45" t="s">
        <v>337</v>
      </c>
      <c r="C37" s="47"/>
      <c r="D37" s="47"/>
    </row>
    <row r="38" spans="1:4" ht="15.75" thickBot="1">
      <c r="A38" s="45" t="s">
        <v>148</v>
      </c>
      <c r="B38" s="45" t="s">
        <v>338</v>
      </c>
      <c r="C38" s="46">
        <f>SUM(C39:C40)</f>
        <v>21</v>
      </c>
      <c r="D38" s="46">
        <f>SUM(D39:D40)</f>
        <v>-12</v>
      </c>
    </row>
    <row r="39" spans="1:4" ht="15.75" thickBot="1">
      <c r="A39" s="45" t="s">
        <v>339</v>
      </c>
      <c r="B39" s="45" t="s">
        <v>340</v>
      </c>
      <c r="C39" s="47"/>
      <c r="D39" s="47"/>
    </row>
    <row r="40" spans="1:4" ht="15.75" thickBot="1">
      <c r="A40" s="45" t="s">
        <v>222</v>
      </c>
      <c r="B40" s="45" t="s">
        <v>341</v>
      </c>
      <c r="C40" s="88">
        <v>21</v>
      </c>
      <c r="D40" s="88">
        <v>-12</v>
      </c>
    </row>
    <row r="41" spans="1:4" ht="23.25" thickBot="1">
      <c r="A41" s="43" t="s">
        <v>148</v>
      </c>
      <c r="B41" s="43" t="s">
        <v>342</v>
      </c>
      <c r="C41" s="44">
        <f>ROUND(SUM(C7,C12,C13,C18,C19,C20,C21,C22,C26,C31,C32,C33,C34,C37,C38),2)</f>
        <v>-7555</v>
      </c>
      <c r="D41" s="44">
        <f>ROUND(SUM(D7,D12,D13,D18,D19,D20,D21,D22,D26,D31,D32,D33,D34,D37,D38),2)</f>
        <v>1607</v>
      </c>
    </row>
    <row r="42" spans="1:4" ht="15.75" thickBot="1">
      <c r="A42" s="45" t="s">
        <v>148</v>
      </c>
      <c r="B42" s="45" t="s">
        <v>343</v>
      </c>
      <c r="C42" s="46">
        <f>SUM(C43:C44)</f>
        <v>1</v>
      </c>
      <c r="D42" s="46">
        <f>SUM(D43:D44)</f>
        <v>0</v>
      </c>
    </row>
    <row r="43" spans="1:4" ht="15.75" thickBot="1">
      <c r="A43" s="45" t="s">
        <v>344</v>
      </c>
      <c r="B43" s="45" t="s">
        <v>345</v>
      </c>
      <c r="C43" s="47"/>
      <c r="D43" s="47"/>
    </row>
    <row r="44" spans="1:4" ht="15.75" thickBot="1">
      <c r="A44" s="45" t="s">
        <v>228</v>
      </c>
      <c r="B44" s="45" t="s">
        <v>346</v>
      </c>
      <c r="C44" s="47">
        <v>1</v>
      </c>
      <c r="D44" s="47"/>
    </row>
    <row r="45" spans="1:4" ht="15.75" thickBot="1">
      <c r="A45" s="45" t="s">
        <v>148</v>
      </c>
      <c r="B45" s="45" t="s">
        <v>347</v>
      </c>
      <c r="C45" s="46">
        <f>SUM(C46:C48)</f>
        <v>0</v>
      </c>
      <c r="D45" s="46">
        <f>SUM(D46:D48)</f>
        <v>-369</v>
      </c>
    </row>
    <row r="46" spans="1:4" ht="45.75" thickBot="1">
      <c r="A46" s="45" t="s">
        <v>348</v>
      </c>
      <c r="B46" s="45" t="s">
        <v>349</v>
      </c>
      <c r="C46" s="47"/>
      <c r="D46" s="47"/>
    </row>
    <row r="47" spans="1:4" ht="45.75" thickBot="1">
      <c r="A47" s="45" t="s">
        <v>350</v>
      </c>
      <c r="B47" s="45" t="s">
        <v>351</v>
      </c>
      <c r="C47" s="88">
        <v>0</v>
      </c>
      <c r="D47" s="88">
        <v>-369</v>
      </c>
    </row>
    <row r="48" spans="1:4" ht="15.75" thickBot="1">
      <c r="A48" s="45" t="s">
        <v>352</v>
      </c>
      <c r="B48" s="45" t="s">
        <v>353</v>
      </c>
      <c r="C48" s="47"/>
      <c r="D48" s="47"/>
    </row>
    <row r="49" spans="1:4" ht="15.75" thickBot="1">
      <c r="A49" s="45" t="s">
        <v>237</v>
      </c>
      <c r="B49" s="45" t="s">
        <v>354</v>
      </c>
      <c r="C49" s="47"/>
      <c r="D49" s="47"/>
    </row>
    <row r="50" spans="1:4" ht="15.75" thickBot="1">
      <c r="A50" s="45" t="s">
        <v>239</v>
      </c>
      <c r="B50" s="45" t="s">
        <v>355</v>
      </c>
      <c r="C50" s="47"/>
      <c r="D50" s="47"/>
    </row>
    <row r="51" spans="1:4" ht="45.75" thickBot="1">
      <c r="A51" s="45" t="s">
        <v>356</v>
      </c>
      <c r="B51" s="45" t="s">
        <v>357</v>
      </c>
      <c r="C51" s="47"/>
      <c r="D51" s="47"/>
    </row>
    <row r="52" spans="1:4" ht="15.75" thickBot="1">
      <c r="A52" s="45" t="s">
        <v>358</v>
      </c>
      <c r="B52" s="45" t="s">
        <v>359</v>
      </c>
      <c r="C52" s="47"/>
      <c r="D52" s="47"/>
    </row>
    <row r="53" spans="1:4" ht="15.75" thickBot="1">
      <c r="A53" s="45" t="s">
        <v>360</v>
      </c>
      <c r="B53" s="45" t="s">
        <v>361</v>
      </c>
      <c r="C53" s="47">
        <v>0</v>
      </c>
      <c r="D53" s="47">
        <v>0</v>
      </c>
    </row>
    <row r="54" spans="1:4" ht="15.75" thickBot="1">
      <c r="A54" s="43" t="s">
        <v>148</v>
      </c>
      <c r="B54" s="43" t="s">
        <v>362</v>
      </c>
      <c r="C54" s="44">
        <f>SUM(C42,C45,C49,C50,C51,C52,C53)</f>
        <v>1</v>
      </c>
      <c r="D54" s="44">
        <f>SUM(D42,D45,D49,D50,D51,D52,D53)</f>
        <v>-369</v>
      </c>
    </row>
    <row r="55" spans="1:4" ht="15.75" thickBot="1">
      <c r="A55" s="43" t="s">
        <v>148</v>
      </c>
      <c r="B55" s="43" t="s">
        <v>363</v>
      </c>
      <c r="C55" s="44">
        <f>ROUND(SUM(C41,C54),2)</f>
        <v>-7554</v>
      </c>
      <c r="D55" s="44">
        <f>ROUND(SUM(D41,D54),2)</f>
        <v>1238</v>
      </c>
    </row>
    <row r="56" spans="1:4" ht="15.75" thickBot="1">
      <c r="A56" s="45" t="s">
        <v>364</v>
      </c>
      <c r="B56" s="45" t="s">
        <v>365</v>
      </c>
      <c r="C56" s="47">
        <v>0</v>
      </c>
      <c r="D56" s="47">
        <v>0</v>
      </c>
    </row>
    <row r="57" spans="1:4" ht="23.25" thickBot="1">
      <c r="A57" s="43" t="s">
        <v>148</v>
      </c>
      <c r="B57" s="43" t="s">
        <v>366</v>
      </c>
      <c r="C57" s="44">
        <f>ROUND(SUM(C55,C56),2)</f>
        <v>-7554</v>
      </c>
      <c r="D57" s="44">
        <f>ROUND(SUM(D55,D56),2)</f>
        <v>1238</v>
      </c>
    </row>
    <row r="58" spans="1:4" ht="15.75" thickBot="1">
      <c r="A58" s="48" t="s">
        <v>148</v>
      </c>
      <c r="B58" s="48" t="s">
        <v>367</v>
      </c>
      <c r="C58" s="49">
        <f>C64</f>
        <v>60</v>
      </c>
      <c r="D58" s="49">
        <f>D64</f>
        <v>0</v>
      </c>
    </row>
    <row r="59" spans="1:4" ht="15.75" thickBot="1">
      <c r="A59" s="45" t="s">
        <v>148</v>
      </c>
      <c r="B59" s="45" t="s">
        <v>368</v>
      </c>
      <c r="C59" s="88">
        <v>60</v>
      </c>
      <c r="D59" s="88">
        <v>0</v>
      </c>
    </row>
    <row r="60" spans="1:4" ht="15.75" thickBot="1">
      <c r="A60" s="45" t="s">
        <v>148</v>
      </c>
      <c r="B60" s="45" t="s">
        <v>369</v>
      </c>
      <c r="C60" s="47"/>
      <c r="D60" s="47"/>
    </row>
    <row r="61" spans="1:4" ht="15.75" thickBot="1">
      <c r="A61" s="45" t="s">
        <v>370</v>
      </c>
      <c r="B61" s="45" t="s">
        <v>371</v>
      </c>
      <c r="C61" s="47"/>
      <c r="D61" s="47"/>
    </row>
    <row r="62" spans="1:4" ht="15.75" thickBot="1">
      <c r="A62" s="45" t="s">
        <v>148</v>
      </c>
      <c r="B62" s="45" t="s">
        <v>372</v>
      </c>
      <c r="C62" s="47"/>
      <c r="D62" s="47"/>
    </row>
    <row r="63" spans="1:4" ht="15.75" thickBot="1">
      <c r="A63" s="45" t="s">
        <v>148</v>
      </c>
      <c r="B63" s="45" t="s">
        <v>373</v>
      </c>
      <c r="C63" s="47"/>
      <c r="D63" s="47"/>
    </row>
    <row r="64" spans="1:4" ht="23.25" thickBot="1">
      <c r="A64" s="43" t="s">
        <v>148</v>
      </c>
      <c r="B64" s="43" t="s">
        <v>374</v>
      </c>
      <c r="C64" s="44">
        <f>ROUND(SUM(C59:C63),2)</f>
        <v>60</v>
      </c>
      <c r="D64" s="44">
        <f>ROUND(SUM(D59:D63),2)</f>
        <v>0</v>
      </c>
    </row>
    <row r="65" spans="1:4" ht="15.75" thickBot="1">
      <c r="A65" s="48" t="s">
        <v>148</v>
      </c>
      <c r="B65" s="48" t="s">
        <v>375</v>
      </c>
      <c r="C65" s="49">
        <f>C71</f>
        <v>678</v>
      </c>
      <c r="D65" s="49">
        <f>D71</f>
        <v>2399</v>
      </c>
    </row>
    <row r="66" spans="1:4" ht="15.75" thickBot="1">
      <c r="A66" s="45" t="s">
        <v>148</v>
      </c>
      <c r="B66" s="45" t="s">
        <v>368</v>
      </c>
      <c r="C66" s="47">
        <v>678</v>
      </c>
      <c r="D66" s="47">
        <v>2399</v>
      </c>
    </row>
    <row r="67" spans="1:4" ht="15.75" thickBot="1">
      <c r="A67" s="45" t="s">
        <v>148</v>
      </c>
      <c r="B67" s="45" t="s">
        <v>369</v>
      </c>
      <c r="C67" s="47"/>
      <c r="D67" s="47"/>
    </row>
    <row r="68" spans="1:4" ht="15.75" thickBot="1">
      <c r="A68" s="45" t="s">
        <v>370</v>
      </c>
      <c r="B68" s="45" t="s">
        <v>371</v>
      </c>
      <c r="C68" s="47"/>
      <c r="D68" s="47"/>
    </row>
    <row r="69" spans="1:4" ht="15.75" thickBot="1">
      <c r="A69" s="45" t="s">
        <v>148</v>
      </c>
      <c r="B69" s="45" t="s">
        <v>376</v>
      </c>
      <c r="C69" s="47"/>
      <c r="D69" s="47"/>
    </row>
    <row r="70" spans="1:4" ht="15.75" thickBot="1">
      <c r="A70" s="45" t="s">
        <v>148</v>
      </c>
      <c r="B70" s="45" t="s">
        <v>373</v>
      </c>
      <c r="C70" s="47"/>
      <c r="D70" s="47"/>
    </row>
    <row r="71" spans="1:4" ht="23.25" thickBot="1">
      <c r="A71" s="43" t="s">
        <v>148</v>
      </c>
      <c r="B71" s="43" t="s">
        <v>377</v>
      </c>
      <c r="C71" s="44">
        <f>ROUND(SUM(C66:C70),2)</f>
        <v>678</v>
      </c>
      <c r="D71" s="44">
        <f>ROUND(SUM(D66:D70),2)</f>
        <v>2399</v>
      </c>
    </row>
    <row r="72" spans="1:4" ht="26.25" thickBot="1">
      <c r="A72" s="48" t="s">
        <v>148</v>
      </c>
      <c r="B72" s="48" t="s">
        <v>378</v>
      </c>
      <c r="C72" s="49">
        <f>ROUND(SUM(C64,C71),2)</f>
        <v>738</v>
      </c>
      <c r="D72" s="49">
        <f>ROUND(SUM(D64,D71),2)</f>
        <v>2399</v>
      </c>
    </row>
    <row r="73" spans="1:4" ht="15.75" thickBot="1">
      <c r="A73" s="48" t="s">
        <v>148</v>
      </c>
      <c r="B73" s="48" t="s">
        <v>379</v>
      </c>
      <c r="C73" s="89"/>
      <c r="D73" s="89"/>
    </row>
    <row r="74" spans="1:4" ht="15.75" thickBot="1">
      <c r="A74" s="48" t="s">
        <v>148</v>
      </c>
      <c r="B74" s="48" t="s">
        <v>380</v>
      </c>
      <c r="C74" s="89"/>
      <c r="D74" s="89"/>
    </row>
    <row r="75" spans="1:4" ht="15.75" thickBot="1">
      <c r="A75" s="48" t="s">
        <v>148</v>
      </c>
      <c r="B75" s="48" t="s">
        <v>381</v>
      </c>
      <c r="C75" s="89"/>
      <c r="D75" s="89"/>
    </row>
    <row r="76" spans="1:4" ht="15.75" thickBot="1">
      <c r="A76" s="48" t="s">
        <v>148</v>
      </c>
      <c r="B76" s="48" t="s">
        <v>382</v>
      </c>
      <c r="C76" s="89"/>
      <c r="D76" s="89"/>
    </row>
    <row r="77" spans="1:4" ht="26.25" thickBot="1">
      <c r="A77" s="48" t="s">
        <v>148</v>
      </c>
      <c r="B77" s="48" t="s">
        <v>383</v>
      </c>
      <c r="C77" s="49">
        <f>ROUND(SUM(C57,C72,C73,C74,C75,C76),2)</f>
        <v>-6816</v>
      </c>
      <c r="D77" s="49">
        <f>ROUND(SUM(D57,D72,D73,D74,D75,D76),2)</f>
        <v>3637</v>
      </c>
    </row>
    <row r="79" ht="15">
      <c r="B79" s="24" t="s">
        <v>138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5" width="10.8515625" style="7" bestFit="1" customWidth="1"/>
    <col min="6" max="16384" width="9.140625" style="7" customWidth="1"/>
  </cols>
  <sheetData>
    <row r="1" spans="1:4" s="6" customFormat="1" ht="39.75" customHeight="1" thickBot="1">
      <c r="A1" s="50" t="s">
        <v>156</v>
      </c>
      <c r="B1" s="51"/>
      <c r="C1" s="51"/>
      <c r="D1" s="52"/>
    </row>
    <row r="2" spans="1:4" s="6" customFormat="1" ht="19.5" customHeight="1" thickBot="1">
      <c r="A2" s="53" t="s">
        <v>14</v>
      </c>
      <c r="B2" s="54"/>
      <c r="C2" s="54"/>
      <c r="D2" s="55"/>
    </row>
    <row r="3" spans="1:4" s="6" customFormat="1" ht="19.5" customHeight="1" thickBot="1">
      <c r="A3" s="56" t="s">
        <v>14</v>
      </c>
      <c r="B3" s="57"/>
      <c r="C3" s="57"/>
      <c r="D3" s="57"/>
    </row>
    <row r="4" spans="1:4" ht="19.5" customHeight="1" thickBot="1">
      <c r="A4" s="58" t="s">
        <v>139</v>
      </c>
      <c r="B4" s="58"/>
      <c r="C4" s="58"/>
      <c r="D4" s="58"/>
    </row>
    <row r="5" spans="1:4" ht="15.75" thickBot="1">
      <c r="A5" s="28" t="s">
        <v>14</v>
      </c>
      <c r="B5" s="28" t="s">
        <v>155</v>
      </c>
      <c r="C5" s="14">
        <v>45016</v>
      </c>
      <c r="D5" s="14" t="s">
        <v>143</v>
      </c>
    </row>
    <row r="6" spans="1:4" ht="15">
      <c r="A6" s="77" t="s">
        <v>14</v>
      </c>
      <c r="B6" s="78" t="s">
        <v>158</v>
      </c>
      <c r="C6" s="79" t="s">
        <v>14</v>
      </c>
      <c r="D6" s="79" t="s">
        <v>14</v>
      </c>
    </row>
    <row r="7" spans="1:5" ht="24">
      <c r="A7" s="10" t="s">
        <v>159</v>
      </c>
      <c r="B7" s="10" t="s">
        <v>160</v>
      </c>
      <c r="C7" s="23">
        <v>359</v>
      </c>
      <c r="D7" s="23">
        <v>1220</v>
      </c>
      <c r="E7" s="90"/>
    </row>
    <row r="8" spans="1:5" ht="15">
      <c r="A8" s="10" t="s">
        <v>161</v>
      </c>
      <c r="B8" s="10" t="s">
        <v>162</v>
      </c>
      <c r="C8" s="23"/>
      <c r="D8" s="23"/>
      <c r="E8" s="90"/>
    </row>
    <row r="9" spans="1:5" ht="15">
      <c r="A9" s="10" t="s">
        <v>163</v>
      </c>
      <c r="B9" s="10" t="s">
        <v>164</v>
      </c>
      <c r="C9" s="23"/>
      <c r="D9" s="23"/>
      <c r="E9" s="90"/>
    </row>
    <row r="10" spans="1:5" ht="15">
      <c r="A10" s="10" t="s">
        <v>148</v>
      </c>
      <c r="B10" s="10" t="s">
        <v>165</v>
      </c>
      <c r="C10" s="22">
        <f>SUM(C11:C14)</f>
        <v>-16460</v>
      </c>
      <c r="D10" s="22">
        <f>SUM(D11:D14)</f>
        <v>-57103</v>
      </c>
      <c r="E10" s="90"/>
    </row>
    <row r="11" spans="1:5" ht="15">
      <c r="A11" s="10" t="s">
        <v>166</v>
      </c>
      <c r="B11" s="10" t="s">
        <v>254</v>
      </c>
      <c r="C11" s="23">
        <v>-16102</v>
      </c>
      <c r="D11" s="23">
        <v>-56116</v>
      </c>
      <c r="E11" s="90"/>
    </row>
    <row r="12" spans="1:5" ht="35.25">
      <c r="A12" s="10" t="s">
        <v>168</v>
      </c>
      <c r="B12" s="10" t="s">
        <v>255</v>
      </c>
      <c r="C12" s="23"/>
      <c r="D12" s="23"/>
      <c r="E12" s="90"/>
    </row>
    <row r="13" spans="1:5" ht="15">
      <c r="A13" s="10" t="s">
        <v>170</v>
      </c>
      <c r="B13" s="10" t="s">
        <v>256</v>
      </c>
      <c r="C13" s="23">
        <v>-358</v>
      </c>
      <c r="D13" s="23">
        <v>-987</v>
      </c>
      <c r="E13" s="90"/>
    </row>
    <row r="14" spans="1:5" ht="24">
      <c r="A14" s="10" t="s">
        <v>172</v>
      </c>
      <c r="B14" s="10" t="s">
        <v>257</v>
      </c>
      <c r="C14" s="23"/>
      <c r="D14" s="23"/>
      <c r="E14" s="90"/>
    </row>
    <row r="15" spans="1:5" ht="15">
      <c r="A15" s="10" t="s">
        <v>148</v>
      </c>
      <c r="B15" s="10" t="s">
        <v>174</v>
      </c>
      <c r="C15" s="22">
        <f>SUM(C16:C17)</f>
        <v>137</v>
      </c>
      <c r="D15" s="22">
        <f>SUM(D16:D17)</f>
        <v>362</v>
      </c>
      <c r="E15" s="90"/>
    </row>
    <row r="16" spans="1:5" ht="15">
      <c r="A16" s="10" t="s">
        <v>175</v>
      </c>
      <c r="B16" s="10" t="s">
        <v>258</v>
      </c>
      <c r="C16" s="23">
        <v>122</v>
      </c>
      <c r="D16" s="23">
        <v>352</v>
      </c>
      <c r="E16" s="90"/>
    </row>
    <row r="17" spans="1:5" ht="15">
      <c r="A17" s="10" t="s">
        <v>177</v>
      </c>
      <c r="B17" s="10" t="s">
        <v>259</v>
      </c>
      <c r="C17" s="23">
        <v>15</v>
      </c>
      <c r="D17" s="23">
        <v>10</v>
      </c>
      <c r="E17" s="90"/>
    </row>
    <row r="18" spans="1:5" ht="15">
      <c r="A18" s="10" t="s">
        <v>148</v>
      </c>
      <c r="B18" s="10" t="s">
        <v>179</v>
      </c>
      <c r="C18" s="22">
        <f>C19+C20+C21</f>
        <v>-27666</v>
      </c>
      <c r="D18" s="22">
        <f>D19+D20+D21</f>
        <v>-117242</v>
      </c>
      <c r="E18" s="90"/>
    </row>
    <row r="19" spans="1:5" ht="15">
      <c r="A19" s="10" t="s">
        <v>180</v>
      </c>
      <c r="B19" s="10" t="s">
        <v>260</v>
      </c>
      <c r="C19" s="23">
        <v>-20814</v>
      </c>
      <c r="D19" s="23">
        <v>-91877</v>
      </c>
      <c r="E19" s="90"/>
    </row>
    <row r="20" spans="1:5" ht="15">
      <c r="A20" s="10" t="s">
        <v>182</v>
      </c>
      <c r="B20" s="10" t="s">
        <v>261</v>
      </c>
      <c r="C20" s="23">
        <v>-6852</v>
      </c>
      <c r="D20" s="23">
        <v>-25365</v>
      </c>
      <c r="E20" s="90"/>
    </row>
    <row r="21" spans="1:5" ht="15">
      <c r="A21" s="10" t="s">
        <v>184</v>
      </c>
      <c r="B21" s="10" t="s">
        <v>262</v>
      </c>
      <c r="C21" s="23"/>
      <c r="D21" s="23"/>
      <c r="E21" s="90"/>
    </row>
    <row r="22" spans="1:5" ht="15">
      <c r="A22" s="10" t="s">
        <v>148</v>
      </c>
      <c r="B22" s="10" t="s">
        <v>186</v>
      </c>
      <c r="C22" s="22">
        <f>SUM(C23:C26)</f>
        <v>-5856</v>
      </c>
      <c r="D22" s="22">
        <f>SUM(D23:D26)</f>
        <v>-24787</v>
      </c>
      <c r="E22" s="90"/>
    </row>
    <row r="23" spans="1:5" ht="20.25" customHeight="1">
      <c r="A23" s="10" t="s">
        <v>187</v>
      </c>
      <c r="B23" s="10" t="s">
        <v>263</v>
      </c>
      <c r="C23" s="23">
        <v>-5883</v>
      </c>
      <c r="D23" s="23">
        <v>-23180</v>
      </c>
      <c r="E23" s="90"/>
    </row>
    <row r="24" spans="1:5" ht="15">
      <c r="A24" s="10" t="s">
        <v>189</v>
      </c>
      <c r="B24" s="10" t="s">
        <v>264</v>
      </c>
      <c r="C24" s="23">
        <v>-6</v>
      </c>
      <c r="D24" s="23">
        <v>-1526</v>
      </c>
      <c r="E24" s="90"/>
    </row>
    <row r="25" spans="1:5" ht="15">
      <c r="A25" s="10" t="s">
        <v>191</v>
      </c>
      <c r="B25" s="10" t="s">
        <v>265</v>
      </c>
      <c r="C25" s="23">
        <v>44</v>
      </c>
      <c r="D25" s="23">
        <v>-39</v>
      </c>
      <c r="E25" s="90"/>
    </row>
    <row r="26" spans="1:5" ht="15">
      <c r="A26" s="10" t="s">
        <v>193</v>
      </c>
      <c r="B26" s="10" t="s">
        <v>266</v>
      </c>
      <c r="C26" s="23">
        <v>-11</v>
      </c>
      <c r="D26" s="23">
        <v>-42</v>
      </c>
      <c r="E26" s="90"/>
    </row>
    <row r="27" spans="1:5" ht="15">
      <c r="A27" s="10" t="s">
        <v>148</v>
      </c>
      <c r="B27" s="10" t="s">
        <v>195</v>
      </c>
      <c r="C27" s="22">
        <f>SUM(C28:C30)</f>
        <v>-1099</v>
      </c>
      <c r="D27" s="22">
        <f>SUM(D28:D30)</f>
        <v>-4536</v>
      </c>
      <c r="E27" s="90"/>
    </row>
    <row r="28" spans="1:5" ht="15">
      <c r="A28" s="10" t="s">
        <v>196</v>
      </c>
      <c r="B28" s="10" t="s">
        <v>267</v>
      </c>
      <c r="C28" s="23">
        <v>-16</v>
      </c>
      <c r="D28" s="23">
        <v>-50</v>
      </c>
      <c r="E28" s="90"/>
    </row>
    <row r="29" spans="1:5" ht="15">
      <c r="A29" s="10" t="s">
        <v>198</v>
      </c>
      <c r="B29" s="10" t="s">
        <v>268</v>
      </c>
      <c r="C29" s="23">
        <v>-1083</v>
      </c>
      <c r="D29" s="23">
        <v>-4486</v>
      </c>
      <c r="E29" s="90"/>
    </row>
    <row r="30" spans="1:5" ht="15">
      <c r="A30" s="10" t="s">
        <v>200</v>
      </c>
      <c r="B30" s="10" t="s">
        <v>269</v>
      </c>
      <c r="C30" s="23"/>
      <c r="D30" s="23"/>
      <c r="E30" s="90"/>
    </row>
    <row r="31" spans="1:5" ht="15">
      <c r="A31" s="10" t="s">
        <v>148</v>
      </c>
      <c r="B31" s="10" t="s">
        <v>202</v>
      </c>
      <c r="C31" s="23">
        <v>0</v>
      </c>
      <c r="D31" s="23">
        <v>1099</v>
      </c>
      <c r="E31" s="90"/>
    </row>
    <row r="32" spans="1:5" ht="15">
      <c r="A32" s="10" t="s">
        <v>203</v>
      </c>
      <c r="B32" s="10" t="s">
        <v>204</v>
      </c>
      <c r="C32" s="23">
        <v>0</v>
      </c>
      <c r="D32" s="23">
        <v>116</v>
      </c>
      <c r="E32" s="90"/>
    </row>
    <row r="33" spans="1:5" ht="15">
      <c r="A33" s="10" t="s">
        <v>148</v>
      </c>
      <c r="B33" s="10" t="s">
        <v>205</v>
      </c>
      <c r="C33" s="22">
        <f>C34+C38</f>
        <v>-6</v>
      </c>
      <c r="D33" s="22">
        <f>D34+D38</f>
        <v>-41</v>
      </c>
      <c r="E33" s="90"/>
    </row>
    <row r="34" spans="1:5" ht="15">
      <c r="A34" s="10" t="s">
        <v>148</v>
      </c>
      <c r="B34" s="10" t="s">
        <v>270</v>
      </c>
      <c r="C34" s="22">
        <f>SUM(C35:C37)</f>
        <v>0</v>
      </c>
      <c r="D34" s="22">
        <f>SUM(D35:D37)</f>
        <v>0</v>
      </c>
      <c r="E34" s="90"/>
    </row>
    <row r="35" spans="1:5" ht="15">
      <c r="A35" s="10" t="s">
        <v>207</v>
      </c>
      <c r="B35" s="10" t="s">
        <v>271</v>
      </c>
      <c r="C35" s="23"/>
      <c r="D35" s="23"/>
      <c r="E35" s="90"/>
    </row>
    <row r="36" spans="1:5" ht="15">
      <c r="A36" s="10" t="s">
        <v>209</v>
      </c>
      <c r="B36" s="10" t="s">
        <v>272</v>
      </c>
      <c r="C36" s="23"/>
      <c r="D36" s="23"/>
      <c r="E36" s="90"/>
    </row>
    <row r="37" spans="1:5" ht="15">
      <c r="A37" s="10" t="s">
        <v>211</v>
      </c>
      <c r="B37" s="10" t="s">
        <v>273</v>
      </c>
      <c r="C37" s="23"/>
      <c r="D37" s="23"/>
      <c r="E37" s="90"/>
    </row>
    <row r="38" spans="1:5" ht="15">
      <c r="A38" s="10" t="s">
        <v>148</v>
      </c>
      <c r="B38" s="10" t="s">
        <v>274</v>
      </c>
      <c r="C38" s="22">
        <f>SUM(C39:C41)</f>
        <v>-6</v>
      </c>
      <c r="D38" s="22">
        <f>SUM(D39:D41)</f>
        <v>-41</v>
      </c>
      <c r="E38" s="90"/>
    </row>
    <row r="39" spans="1:5" ht="15">
      <c r="A39" s="10" t="s">
        <v>214</v>
      </c>
      <c r="B39" s="10" t="s">
        <v>271</v>
      </c>
      <c r="C39" s="23"/>
      <c r="D39" s="23"/>
      <c r="E39" s="90"/>
    </row>
    <row r="40" spans="1:5" ht="15">
      <c r="A40" s="10" t="s">
        <v>215</v>
      </c>
      <c r="B40" s="10" t="s">
        <v>272</v>
      </c>
      <c r="C40" s="23">
        <v>-6</v>
      </c>
      <c r="D40" s="23">
        <v>-41</v>
      </c>
      <c r="E40" s="90"/>
    </row>
    <row r="41" spans="1:5" ht="15">
      <c r="A41" s="10" t="s">
        <v>216</v>
      </c>
      <c r="B41" s="10" t="s">
        <v>273</v>
      </c>
      <c r="C41" s="23"/>
      <c r="D41" s="23"/>
      <c r="E41" s="90"/>
    </row>
    <row r="42" spans="1:5" ht="15">
      <c r="A42" s="10" t="s">
        <v>275</v>
      </c>
      <c r="B42" s="10" t="s">
        <v>218</v>
      </c>
      <c r="C42" s="23"/>
      <c r="D42" s="23"/>
      <c r="E42" s="90"/>
    </row>
    <row r="43" spans="1:5" ht="15">
      <c r="A43" s="10" t="s">
        <v>275</v>
      </c>
      <c r="B43" s="10" t="s">
        <v>219</v>
      </c>
      <c r="C43" s="22">
        <f>C44+C45</f>
        <v>25</v>
      </c>
      <c r="D43" s="22">
        <f>D44+D45</f>
        <v>113</v>
      </c>
      <c r="E43" s="90"/>
    </row>
    <row r="44" spans="1:5" ht="15">
      <c r="A44" s="10" t="s">
        <v>220</v>
      </c>
      <c r="B44" s="10" t="s">
        <v>276</v>
      </c>
      <c r="C44" s="23">
        <v>-4</v>
      </c>
      <c r="D44" s="23">
        <v>-51</v>
      </c>
      <c r="E44" s="90"/>
    </row>
    <row r="45" spans="1:5" ht="15">
      <c r="A45" s="10" t="s">
        <v>222</v>
      </c>
      <c r="B45" s="10" t="s">
        <v>277</v>
      </c>
      <c r="C45" s="23">
        <v>29</v>
      </c>
      <c r="D45" s="23">
        <v>164</v>
      </c>
      <c r="E45" s="90"/>
    </row>
    <row r="46" spans="1:5" ht="15">
      <c r="A46" s="8" t="s">
        <v>148</v>
      </c>
      <c r="B46" s="8" t="s">
        <v>224</v>
      </c>
      <c r="C46" s="9">
        <f>C7+C10+C15+C18+C22+C27+C31+C32+C33+C43</f>
        <v>-50566</v>
      </c>
      <c r="D46" s="9">
        <f>D7+D10+D15+D18+D22+D27+D31+D32+D33+D43</f>
        <v>-200799</v>
      </c>
      <c r="E46" s="90"/>
    </row>
    <row r="47" spans="1:5" ht="15">
      <c r="A47" s="10" t="s">
        <v>148</v>
      </c>
      <c r="B47" s="10" t="s">
        <v>225</v>
      </c>
      <c r="C47" s="22">
        <f>C48+C49</f>
        <v>0</v>
      </c>
      <c r="D47" s="22">
        <f>D48+D49</f>
        <v>4</v>
      </c>
      <c r="E47" s="90"/>
    </row>
    <row r="48" spans="1:5" ht="15">
      <c r="A48" s="10" t="s">
        <v>226</v>
      </c>
      <c r="B48" s="10" t="s">
        <v>278</v>
      </c>
      <c r="C48" s="23"/>
      <c r="D48" s="23"/>
      <c r="E48" s="90"/>
    </row>
    <row r="49" spans="1:5" ht="15">
      <c r="A49" s="10" t="s">
        <v>228</v>
      </c>
      <c r="B49" s="10" t="s">
        <v>279</v>
      </c>
      <c r="C49" s="23">
        <v>0</v>
      </c>
      <c r="D49" s="23">
        <v>4</v>
      </c>
      <c r="E49" s="90"/>
    </row>
    <row r="50" spans="1:5" ht="15">
      <c r="A50" s="10" t="s">
        <v>148</v>
      </c>
      <c r="B50" s="10" t="s">
        <v>230</v>
      </c>
      <c r="C50" s="22">
        <f>SUM(C51:C53)</f>
        <v>-5</v>
      </c>
      <c r="D50" s="22">
        <f>SUM(D51:D53)</f>
        <v>-9</v>
      </c>
      <c r="E50" s="90"/>
    </row>
    <row r="51" spans="1:5" ht="46.5">
      <c r="A51" s="10" t="s">
        <v>231</v>
      </c>
      <c r="B51" s="10" t="s">
        <v>280</v>
      </c>
      <c r="C51" s="23"/>
      <c r="D51" s="23"/>
      <c r="E51" s="90"/>
    </row>
    <row r="52" spans="1:5" ht="57.75">
      <c r="A52" s="10" t="s">
        <v>233</v>
      </c>
      <c r="B52" s="10" t="s">
        <v>281</v>
      </c>
      <c r="C52" s="23">
        <v>-5</v>
      </c>
      <c r="D52" s="23">
        <v>-9</v>
      </c>
      <c r="E52" s="90"/>
    </row>
    <row r="53" spans="1:5" ht="15">
      <c r="A53" s="10" t="s">
        <v>235</v>
      </c>
      <c r="B53" s="10" t="s">
        <v>282</v>
      </c>
      <c r="C53" s="23"/>
      <c r="D53" s="23"/>
      <c r="E53" s="90"/>
    </row>
    <row r="54" spans="1:5" ht="15">
      <c r="A54" s="10" t="s">
        <v>237</v>
      </c>
      <c r="B54" s="10" t="s">
        <v>238</v>
      </c>
      <c r="C54" s="23"/>
      <c r="D54" s="23"/>
      <c r="E54" s="90"/>
    </row>
    <row r="55" spans="1:5" ht="15">
      <c r="A55" s="10" t="s">
        <v>239</v>
      </c>
      <c r="B55" s="10" t="s">
        <v>240</v>
      </c>
      <c r="C55" s="23">
        <v>0</v>
      </c>
      <c r="D55" s="23">
        <v>0</v>
      </c>
      <c r="E55" s="90"/>
    </row>
    <row r="56" spans="1:5" ht="24">
      <c r="A56" s="10" t="s">
        <v>241</v>
      </c>
      <c r="B56" s="10" t="s">
        <v>242</v>
      </c>
      <c r="C56" s="23">
        <v>0</v>
      </c>
      <c r="D56" s="23">
        <v>0</v>
      </c>
      <c r="E56" s="90"/>
    </row>
    <row r="57" spans="1:5" ht="15">
      <c r="A57" s="10" t="s">
        <v>148</v>
      </c>
      <c r="B57" s="10" t="s">
        <v>243</v>
      </c>
      <c r="C57" s="23"/>
      <c r="D57" s="23"/>
      <c r="E57" s="90"/>
    </row>
    <row r="58" spans="1:5" ht="15">
      <c r="A58" s="8" t="s">
        <v>148</v>
      </c>
      <c r="B58" s="8" t="s">
        <v>244</v>
      </c>
      <c r="C58" s="9">
        <f>SUM(C47,C50,C54,C55,C56,C57)</f>
        <v>-5</v>
      </c>
      <c r="D58" s="9">
        <f>SUM(D47,D50,D54,D55,D56,D57)</f>
        <v>-5</v>
      </c>
      <c r="E58" s="90"/>
    </row>
    <row r="59" spans="1:5" ht="15">
      <c r="A59" s="8" t="s">
        <v>148</v>
      </c>
      <c r="B59" s="8" t="s">
        <v>245</v>
      </c>
      <c r="C59" s="9">
        <f>C46+C58</f>
        <v>-50571</v>
      </c>
      <c r="D59" s="9">
        <f>D46+D58</f>
        <v>-200804</v>
      </c>
      <c r="E59" s="90"/>
    </row>
    <row r="60" spans="1:5" ht="15">
      <c r="A60" s="10" t="s">
        <v>246</v>
      </c>
      <c r="B60" s="10" t="s">
        <v>247</v>
      </c>
      <c r="C60" s="23"/>
      <c r="D60" s="23"/>
      <c r="E60" s="90"/>
    </row>
    <row r="61" spans="1:5" ht="24">
      <c r="A61" s="8" t="s">
        <v>148</v>
      </c>
      <c r="B61" s="8" t="s">
        <v>248</v>
      </c>
      <c r="C61" s="9">
        <f>SUM(C59:C60)</f>
        <v>-50571</v>
      </c>
      <c r="D61" s="9">
        <f>SUM(D59:D60)</f>
        <v>-200804</v>
      </c>
      <c r="E61" s="90"/>
    </row>
    <row r="62" spans="1:5" ht="15">
      <c r="A62" s="77" t="s">
        <v>14</v>
      </c>
      <c r="B62" s="78" t="s">
        <v>249</v>
      </c>
      <c r="C62" s="79"/>
      <c r="D62" s="79"/>
      <c r="E62" s="90"/>
    </row>
    <row r="63" spans="1:5" ht="15">
      <c r="A63" s="10" t="s">
        <v>148</v>
      </c>
      <c r="B63" s="10" t="s">
        <v>250</v>
      </c>
      <c r="C63" s="23"/>
      <c r="D63" s="23"/>
      <c r="E63" s="90"/>
    </row>
    <row r="64" spans="1:5" ht="15">
      <c r="A64" s="10" t="s">
        <v>148</v>
      </c>
      <c r="B64" s="10" t="s">
        <v>251</v>
      </c>
      <c r="C64" s="9">
        <f>C61</f>
        <v>-50571</v>
      </c>
      <c r="D64" s="9">
        <f>D61</f>
        <v>-200804</v>
      </c>
      <c r="E64" s="90"/>
    </row>
    <row r="65" spans="1:4" ht="15">
      <c r="A65" s="91"/>
      <c r="B65" s="91"/>
      <c r="C65" s="91"/>
      <c r="D65" s="91"/>
    </row>
    <row r="66" spans="1:4" ht="15">
      <c r="A66" s="24"/>
      <c r="B66" s="91"/>
      <c r="C66" s="91"/>
      <c r="D66" s="92"/>
    </row>
    <row r="67" spans="1:4" ht="15">
      <c r="A67" s="91"/>
      <c r="B67" s="91"/>
      <c r="C67" s="91"/>
      <c r="D67" s="91"/>
    </row>
    <row r="68" spans="1:4" ht="15">
      <c r="A68" s="91"/>
      <c r="B68" s="91"/>
      <c r="C68" s="91"/>
      <c r="D68" s="91"/>
    </row>
    <row r="69" spans="1:4" ht="15">
      <c r="A69" s="91"/>
      <c r="B69" s="91"/>
      <c r="C69" s="91"/>
      <c r="D69" s="91"/>
    </row>
    <row r="70" spans="1:4" ht="15">
      <c r="A70" s="91"/>
      <c r="B70" s="91"/>
      <c r="C70" s="91"/>
      <c r="D70" s="91"/>
    </row>
    <row r="71" spans="1:4" ht="15">
      <c r="A71" s="91"/>
      <c r="B71" s="91"/>
      <c r="C71" s="91"/>
      <c r="D71" s="91"/>
    </row>
    <row r="72" spans="1:4" ht="15">
      <c r="A72" s="91"/>
      <c r="B72" s="91"/>
      <c r="C72" s="91"/>
      <c r="D72" s="91"/>
    </row>
    <row r="73" spans="1:4" ht="15">
      <c r="A73" s="91"/>
      <c r="B73" s="91"/>
      <c r="C73" s="91"/>
      <c r="D73" s="91"/>
    </row>
    <row r="74" spans="1:4" ht="15">
      <c r="A74" s="91"/>
      <c r="B74" s="91"/>
      <c r="C74" s="91"/>
      <c r="D74" s="91"/>
    </row>
    <row r="75" spans="1:4" ht="15">
      <c r="A75" s="91"/>
      <c r="B75" s="91"/>
      <c r="C75" s="91"/>
      <c r="D75" s="91"/>
    </row>
    <row r="76" spans="1:4" ht="15">
      <c r="A76" s="91"/>
      <c r="B76" s="91"/>
      <c r="C76" s="91"/>
      <c r="D76" s="91"/>
    </row>
    <row r="77" spans="1:4" ht="15">
      <c r="A77" s="91"/>
      <c r="B77" s="91"/>
      <c r="C77" s="91"/>
      <c r="D77" s="91"/>
    </row>
    <row r="78" spans="1:4" ht="15">
      <c r="A78" s="91"/>
      <c r="B78" s="91"/>
      <c r="C78" s="91"/>
      <c r="D78" s="91"/>
    </row>
    <row r="79" spans="1:4" ht="15">
      <c r="A79" s="91"/>
      <c r="B79" s="91"/>
      <c r="C79" s="91"/>
      <c r="D79" s="91"/>
    </row>
    <row r="80" spans="1:4" ht="15">
      <c r="A80" s="91"/>
      <c r="B80" s="91"/>
      <c r="C80" s="91"/>
      <c r="D80" s="91"/>
    </row>
    <row r="81" spans="1:4" ht="15">
      <c r="A81" s="91"/>
      <c r="B81" s="91"/>
      <c r="C81" s="91"/>
      <c r="D81" s="91"/>
    </row>
    <row r="82" spans="1:4" ht="15">
      <c r="A82" s="91"/>
      <c r="B82" s="91"/>
      <c r="C82" s="91"/>
      <c r="D82" s="91"/>
    </row>
    <row r="83" spans="1:4" ht="15">
      <c r="A83" s="91"/>
      <c r="B83" s="91"/>
      <c r="C83" s="91"/>
      <c r="D83" s="91"/>
    </row>
    <row r="84" spans="1:4" ht="15">
      <c r="A84" s="91"/>
      <c r="B84" s="91"/>
      <c r="C84" s="91"/>
      <c r="D84" s="91"/>
    </row>
    <row r="85" spans="1:4" ht="15">
      <c r="A85" s="91"/>
      <c r="B85" s="91"/>
      <c r="C85" s="91"/>
      <c r="D85" s="91"/>
    </row>
    <row r="86" spans="1:4" ht="15">
      <c r="A86" s="91"/>
      <c r="B86" s="91"/>
      <c r="C86" s="91"/>
      <c r="D86" s="91"/>
    </row>
    <row r="87" spans="1:4" ht="15">
      <c r="A87" s="91"/>
      <c r="B87" s="91"/>
      <c r="C87" s="91"/>
      <c r="D87" s="91"/>
    </row>
    <row r="88" spans="1:4" ht="15">
      <c r="A88" s="91"/>
      <c r="B88" s="91"/>
      <c r="C88" s="91"/>
      <c r="D88" s="91"/>
    </row>
    <row r="89" spans="1:4" ht="15">
      <c r="A89" s="91"/>
      <c r="B89" s="91"/>
      <c r="C89" s="91"/>
      <c r="D89" s="91"/>
    </row>
    <row r="90" spans="1:4" ht="15">
      <c r="A90" s="91"/>
      <c r="B90" s="91"/>
      <c r="C90" s="91"/>
      <c r="D90" s="91"/>
    </row>
    <row r="91" spans="1:4" ht="15">
      <c r="A91" s="91"/>
      <c r="B91" s="91"/>
      <c r="C91" s="91"/>
      <c r="D91" s="91"/>
    </row>
    <row r="92" spans="1:4" ht="15">
      <c r="A92" s="91"/>
      <c r="B92" s="91"/>
      <c r="C92" s="91"/>
      <c r="D92" s="91"/>
    </row>
    <row r="93" spans="1:4" ht="15">
      <c r="A93" s="91"/>
      <c r="B93" s="91"/>
      <c r="C93" s="91"/>
      <c r="D93" s="91"/>
    </row>
    <row r="94" spans="1:4" ht="15">
      <c r="A94" s="91"/>
      <c r="B94" s="91"/>
      <c r="C94" s="91"/>
      <c r="D94" s="91"/>
    </row>
    <row r="95" spans="1:4" ht="15">
      <c r="A95" s="91"/>
      <c r="B95" s="91"/>
      <c r="C95" s="91"/>
      <c r="D95" s="91"/>
    </row>
    <row r="96" spans="1:4" ht="15">
      <c r="A96" s="91"/>
      <c r="B96" s="91"/>
      <c r="C96" s="91"/>
      <c r="D96" s="91"/>
    </row>
    <row r="97" spans="1:4" ht="15">
      <c r="A97" s="91"/>
      <c r="B97" s="91"/>
      <c r="C97" s="91"/>
      <c r="D97" s="91"/>
    </row>
    <row r="98" spans="1:4" ht="15">
      <c r="A98" s="91"/>
      <c r="B98" s="91"/>
      <c r="C98" s="91"/>
      <c r="D98" s="91"/>
    </row>
    <row r="99" spans="1:4" ht="15">
      <c r="A99" s="91"/>
      <c r="B99" s="91"/>
      <c r="C99" s="91"/>
      <c r="D99" s="9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0" customWidth="1"/>
    <col min="2" max="2" width="86.57421875" style="0" customWidth="1"/>
    <col min="3" max="4" width="15.421875" style="0" customWidth="1"/>
  </cols>
  <sheetData>
    <row r="1" spans="1:4" s="31" customFormat="1" ht="39.75" customHeight="1" thickBot="1">
      <c r="A1" s="60" t="s">
        <v>156</v>
      </c>
      <c r="B1" s="61"/>
      <c r="C1" s="61"/>
      <c r="D1" s="62"/>
    </row>
    <row r="2" spans="1:4" s="31" customFormat="1" ht="19.5" customHeight="1" thickBot="1">
      <c r="A2" s="63"/>
      <c r="B2" s="64"/>
      <c r="C2" s="64"/>
      <c r="D2" s="65"/>
    </row>
    <row r="3" spans="1:4" s="31" customFormat="1" ht="19.5" customHeight="1" thickBot="1">
      <c r="A3" s="66"/>
      <c r="B3" s="67"/>
      <c r="C3" s="67"/>
      <c r="D3" s="67"/>
    </row>
    <row r="4" spans="1:4" ht="19.5" customHeight="1" thickBot="1">
      <c r="A4" s="68" t="s">
        <v>13</v>
      </c>
      <c r="B4" s="68"/>
      <c r="C4" s="68"/>
      <c r="D4" s="68"/>
    </row>
    <row r="5" spans="1:4" ht="15.75" thickBot="1">
      <c r="A5" s="32" t="s">
        <v>14</v>
      </c>
      <c r="B5" s="32" t="s">
        <v>157</v>
      </c>
      <c r="C5" s="32" t="s">
        <v>17</v>
      </c>
      <c r="D5" s="32" t="s">
        <v>18</v>
      </c>
    </row>
    <row r="6" spans="1:4" ht="15">
      <c r="A6" s="77"/>
      <c r="B6" s="78" t="s">
        <v>158</v>
      </c>
      <c r="C6" s="9">
        <f>+C61</f>
        <v>-1648</v>
      </c>
      <c r="D6" s="9">
        <f>+D61</f>
        <v>6</v>
      </c>
    </row>
    <row r="7" spans="1:4" ht="24">
      <c r="A7" s="10" t="s">
        <v>159</v>
      </c>
      <c r="B7" s="10" t="s">
        <v>160</v>
      </c>
      <c r="C7" s="23">
        <v>852</v>
      </c>
      <c r="D7" s="23">
        <v>2982</v>
      </c>
    </row>
    <row r="8" spans="1:4" ht="15">
      <c r="A8" s="10" t="s">
        <v>161</v>
      </c>
      <c r="B8" s="10" t="s">
        <v>162</v>
      </c>
      <c r="C8" s="23">
        <v>0</v>
      </c>
      <c r="D8" s="23">
        <v>0</v>
      </c>
    </row>
    <row r="9" spans="1:4" ht="15">
      <c r="A9" s="10" t="s">
        <v>163</v>
      </c>
      <c r="B9" s="10" t="s">
        <v>164</v>
      </c>
      <c r="C9" s="23"/>
      <c r="D9" s="23"/>
    </row>
    <row r="10" spans="1:4" ht="15">
      <c r="A10" s="10"/>
      <c r="B10" s="10" t="s">
        <v>165</v>
      </c>
      <c r="C10" s="22">
        <f>+C11+C12+C13+C14</f>
        <v>-2396</v>
      </c>
      <c r="D10" s="22">
        <f>+D11+D12+D13+D14</f>
        <v>-13632</v>
      </c>
    </row>
    <row r="11" spans="1:4" ht="15">
      <c r="A11" s="10" t="s">
        <v>166</v>
      </c>
      <c r="B11" s="10" t="s">
        <v>167</v>
      </c>
      <c r="C11" s="23">
        <v>0</v>
      </c>
      <c r="D11" s="23">
        <v>0</v>
      </c>
    </row>
    <row r="12" spans="1:4" ht="35.25">
      <c r="A12" s="10" t="s">
        <v>168</v>
      </c>
      <c r="B12" s="10" t="s">
        <v>169</v>
      </c>
      <c r="C12" s="23">
        <v>0</v>
      </c>
      <c r="D12" s="23">
        <v>0</v>
      </c>
    </row>
    <row r="13" spans="1:4" ht="15">
      <c r="A13" s="10" t="s">
        <v>170</v>
      </c>
      <c r="B13" s="10" t="s">
        <v>171</v>
      </c>
      <c r="C13" s="23">
        <v>-2396</v>
      </c>
      <c r="D13" s="23">
        <v>-13632</v>
      </c>
    </row>
    <row r="14" spans="1:4" ht="24">
      <c r="A14" s="10" t="s">
        <v>172</v>
      </c>
      <c r="B14" s="10" t="s">
        <v>173</v>
      </c>
      <c r="C14" s="23">
        <v>0</v>
      </c>
      <c r="D14" s="23">
        <v>0</v>
      </c>
    </row>
    <row r="15" spans="1:4" ht="15">
      <c r="A15" s="10"/>
      <c r="B15" s="10" t="s">
        <v>174</v>
      </c>
      <c r="C15" s="22">
        <f>+C16+C17</f>
        <v>0</v>
      </c>
      <c r="D15" s="22">
        <f>+D16+D17</f>
        <v>11043</v>
      </c>
    </row>
    <row r="16" spans="1:4" ht="15">
      <c r="A16" s="10" t="s">
        <v>175</v>
      </c>
      <c r="B16" s="10" t="s">
        <v>176</v>
      </c>
      <c r="C16" s="23"/>
      <c r="D16" s="23"/>
    </row>
    <row r="17" spans="1:4" ht="15">
      <c r="A17" s="10" t="s">
        <v>177</v>
      </c>
      <c r="B17" s="10" t="s">
        <v>178</v>
      </c>
      <c r="C17" s="23">
        <v>0</v>
      </c>
      <c r="D17" s="23">
        <v>11043</v>
      </c>
    </row>
    <row r="18" spans="1:4" ht="15">
      <c r="A18" s="10"/>
      <c r="B18" s="10" t="s">
        <v>179</v>
      </c>
      <c r="C18" s="22">
        <f>+C19+C20+C21</f>
        <v>-65</v>
      </c>
      <c r="D18" s="22">
        <f>+D19+D20+D21</f>
        <v>-288</v>
      </c>
    </row>
    <row r="19" spans="1:4" ht="15">
      <c r="A19" s="10" t="s">
        <v>180</v>
      </c>
      <c r="B19" s="10" t="s">
        <v>181</v>
      </c>
      <c r="C19" s="23">
        <v>-48</v>
      </c>
      <c r="D19" s="23">
        <v>-222</v>
      </c>
    </row>
    <row r="20" spans="1:4" ht="15">
      <c r="A20" s="10" t="s">
        <v>182</v>
      </c>
      <c r="B20" s="10" t="s">
        <v>183</v>
      </c>
      <c r="C20" s="23">
        <v>-17</v>
      </c>
      <c r="D20" s="23">
        <v>-66</v>
      </c>
    </row>
    <row r="21" spans="1:4" ht="15">
      <c r="A21" s="10" t="s">
        <v>184</v>
      </c>
      <c r="B21" s="10" t="s">
        <v>185</v>
      </c>
      <c r="C21" s="23">
        <v>0</v>
      </c>
      <c r="D21" s="23">
        <v>0</v>
      </c>
    </row>
    <row r="22" spans="1:4" ht="15">
      <c r="A22" s="10"/>
      <c r="B22" s="10" t="s">
        <v>186</v>
      </c>
      <c r="C22" s="22">
        <f>+C23+C24+C25+C26</f>
        <v>-39</v>
      </c>
      <c r="D22" s="22">
        <f>+D23+D24+D25+D26</f>
        <v>-95</v>
      </c>
    </row>
    <row r="23" spans="1:4" ht="35.25">
      <c r="A23" s="10" t="s">
        <v>187</v>
      </c>
      <c r="B23" s="10" t="s">
        <v>188</v>
      </c>
      <c r="C23" s="23">
        <v>-39</v>
      </c>
      <c r="D23" s="23">
        <v>-94</v>
      </c>
    </row>
    <row r="24" spans="1:4" ht="15">
      <c r="A24" s="10" t="s">
        <v>189</v>
      </c>
      <c r="B24" s="10" t="s">
        <v>190</v>
      </c>
      <c r="C24" s="23">
        <v>0</v>
      </c>
      <c r="D24" s="23">
        <v>-1</v>
      </c>
    </row>
    <row r="25" spans="1:4" ht="15">
      <c r="A25" s="10" t="s">
        <v>191</v>
      </c>
      <c r="B25" s="10" t="s">
        <v>192</v>
      </c>
      <c r="C25" s="23">
        <v>0</v>
      </c>
      <c r="D25" s="23">
        <v>0</v>
      </c>
    </row>
    <row r="26" spans="1:4" ht="15">
      <c r="A26" s="10" t="s">
        <v>193</v>
      </c>
      <c r="B26" s="10" t="s">
        <v>194</v>
      </c>
      <c r="C26" s="23">
        <v>0</v>
      </c>
      <c r="D26" s="23">
        <v>0</v>
      </c>
    </row>
    <row r="27" spans="1:4" ht="15">
      <c r="A27" s="10"/>
      <c r="B27" s="10" t="s">
        <v>195</v>
      </c>
      <c r="C27" s="22">
        <f>+C28+C29+C30</f>
        <v>0</v>
      </c>
      <c r="D27" s="22">
        <f>+D28+D29+D30</f>
        <v>-2</v>
      </c>
    </row>
    <row r="28" spans="1:4" ht="15">
      <c r="A28" s="10" t="s">
        <v>196</v>
      </c>
      <c r="B28" s="10" t="s">
        <v>197</v>
      </c>
      <c r="C28" s="23">
        <v>0</v>
      </c>
      <c r="D28" s="23">
        <v>0</v>
      </c>
    </row>
    <row r="29" spans="1:4" ht="15">
      <c r="A29" s="10" t="s">
        <v>198</v>
      </c>
      <c r="B29" s="10" t="s">
        <v>199</v>
      </c>
      <c r="C29" s="23">
        <v>0</v>
      </c>
      <c r="D29" s="23">
        <v>-2</v>
      </c>
    </row>
    <row r="30" spans="1:4" ht="15">
      <c r="A30" s="10" t="s">
        <v>200</v>
      </c>
      <c r="B30" s="10" t="s">
        <v>201</v>
      </c>
      <c r="C30" s="23">
        <v>0</v>
      </c>
      <c r="D30" s="23">
        <v>0</v>
      </c>
    </row>
    <row r="31" spans="1:4" ht="15">
      <c r="A31" s="10"/>
      <c r="B31" s="10" t="s">
        <v>202</v>
      </c>
      <c r="C31" s="23">
        <v>0</v>
      </c>
      <c r="D31" s="23">
        <v>0</v>
      </c>
    </row>
    <row r="32" spans="1:4" ht="15">
      <c r="A32" s="10" t="s">
        <v>203</v>
      </c>
      <c r="B32" s="10" t="s">
        <v>204</v>
      </c>
      <c r="C32" s="23">
        <v>0</v>
      </c>
      <c r="D32" s="23">
        <v>0</v>
      </c>
    </row>
    <row r="33" spans="1:4" ht="15">
      <c r="A33" s="10"/>
      <c r="B33" s="10" t="s">
        <v>205</v>
      </c>
      <c r="C33" s="22">
        <f>+C34+C38</f>
        <v>0</v>
      </c>
      <c r="D33" s="22">
        <f>+D34+D38</f>
        <v>0</v>
      </c>
    </row>
    <row r="34" spans="1:4" ht="15">
      <c r="A34" s="10"/>
      <c r="B34" s="10" t="s">
        <v>206</v>
      </c>
      <c r="C34" s="22">
        <f>+C35+C36+C37</f>
        <v>0</v>
      </c>
      <c r="D34" s="22">
        <f>+D35+D36+D37</f>
        <v>0</v>
      </c>
    </row>
    <row r="35" spans="1:4" ht="15">
      <c r="A35" s="10" t="s">
        <v>207</v>
      </c>
      <c r="B35" s="10" t="s">
        <v>208</v>
      </c>
      <c r="C35" s="23">
        <v>0</v>
      </c>
      <c r="D35" s="23">
        <v>0</v>
      </c>
    </row>
    <row r="36" spans="1:4" ht="15">
      <c r="A36" s="10" t="s">
        <v>209</v>
      </c>
      <c r="B36" s="10" t="s">
        <v>210</v>
      </c>
      <c r="C36" s="23">
        <v>0</v>
      </c>
      <c r="D36" s="23">
        <v>0</v>
      </c>
    </row>
    <row r="37" spans="1:4" ht="15">
      <c r="A37" s="10" t="s">
        <v>211</v>
      </c>
      <c r="B37" s="10" t="s">
        <v>212</v>
      </c>
      <c r="C37" s="23">
        <v>0</v>
      </c>
      <c r="D37" s="23">
        <v>0</v>
      </c>
    </row>
    <row r="38" spans="1:4" ht="15">
      <c r="A38" s="10"/>
      <c r="B38" s="10" t="s">
        <v>213</v>
      </c>
      <c r="C38" s="22">
        <f>+C39+C40+C41</f>
        <v>0</v>
      </c>
      <c r="D38" s="22">
        <f>+D39+D40+D41</f>
        <v>0</v>
      </c>
    </row>
    <row r="39" spans="1:4" ht="15">
      <c r="A39" s="10" t="s">
        <v>214</v>
      </c>
      <c r="B39" s="10" t="s">
        <v>208</v>
      </c>
      <c r="C39" s="23">
        <v>0</v>
      </c>
      <c r="D39" s="23">
        <v>0</v>
      </c>
    </row>
    <row r="40" spans="1:4" ht="15">
      <c r="A40" s="10" t="s">
        <v>215</v>
      </c>
      <c r="B40" s="10" t="s">
        <v>210</v>
      </c>
      <c r="C40" s="23">
        <v>0</v>
      </c>
      <c r="D40" s="23">
        <v>0</v>
      </c>
    </row>
    <row r="41" spans="1:4" ht="15">
      <c r="A41" s="10" t="s">
        <v>216</v>
      </c>
      <c r="B41" s="10" t="s">
        <v>212</v>
      </c>
      <c r="C41" s="23">
        <v>0</v>
      </c>
      <c r="D41" s="23">
        <v>0</v>
      </c>
    </row>
    <row r="42" spans="1:4" ht="15">
      <c r="A42" s="10" t="s">
        <v>217</v>
      </c>
      <c r="B42" s="10" t="s">
        <v>218</v>
      </c>
      <c r="C42" s="23">
        <v>0</v>
      </c>
      <c r="D42" s="23">
        <v>0</v>
      </c>
    </row>
    <row r="43" spans="1:4" ht="15">
      <c r="A43" s="10" t="s">
        <v>217</v>
      </c>
      <c r="B43" s="10" t="s">
        <v>219</v>
      </c>
      <c r="C43" s="22">
        <f>+C44+C45</f>
        <v>0</v>
      </c>
      <c r="D43" s="22">
        <f>+D44+D45</f>
        <v>-2</v>
      </c>
    </row>
    <row r="44" spans="1:4" ht="15">
      <c r="A44" s="10" t="s">
        <v>220</v>
      </c>
      <c r="B44" s="10" t="s">
        <v>221</v>
      </c>
      <c r="C44" s="23">
        <v>0</v>
      </c>
      <c r="D44" s="23">
        <v>-2</v>
      </c>
    </row>
    <row r="45" spans="1:4" ht="15">
      <c r="A45" s="10" t="s">
        <v>222</v>
      </c>
      <c r="B45" s="10" t="s">
        <v>223</v>
      </c>
      <c r="C45" s="23"/>
      <c r="D45" s="23">
        <v>0</v>
      </c>
    </row>
    <row r="46" spans="1:4" ht="15">
      <c r="A46" s="8"/>
      <c r="B46" s="8" t="s">
        <v>224</v>
      </c>
      <c r="C46" s="9">
        <f>+C7+C8+C9+C10+C15+C18+C22+C27+C31+C32+C33+C42+C43</f>
        <v>-1648</v>
      </c>
      <c r="D46" s="9">
        <f>+D7+D8+D9+D10+D15+D18+D22+D27+D31+D32+D33+D42+D43</f>
        <v>6</v>
      </c>
    </row>
    <row r="47" spans="1:4" ht="15">
      <c r="A47" s="10"/>
      <c r="B47" s="10" t="s">
        <v>225</v>
      </c>
      <c r="C47" s="22">
        <f>+C48+C49</f>
        <v>0</v>
      </c>
      <c r="D47" s="22">
        <f>+D48+D49</f>
        <v>0</v>
      </c>
    </row>
    <row r="48" spans="1:4" ht="15">
      <c r="A48" s="10" t="s">
        <v>226</v>
      </c>
      <c r="B48" s="10" t="s">
        <v>227</v>
      </c>
      <c r="C48" s="23">
        <v>0</v>
      </c>
      <c r="D48" s="23">
        <v>0</v>
      </c>
    </row>
    <row r="49" spans="1:4" ht="15">
      <c r="A49" s="10" t="s">
        <v>228</v>
      </c>
      <c r="B49" s="10" t="s">
        <v>229</v>
      </c>
      <c r="C49" s="23">
        <v>0</v>
      </c>
      <c r="D49" s="23">
        <v>0</v>
      </c>
    </row>
    <row r="50" spans="1:4" ht="15">
      <c r="A50" s="10"/>
      <c r="B50" s="10" t="s">
        <v>230</v>
      </c>
      <c r="C50" s="22">
        <f>+C51+C52+C53</f>
        <v>0</v>
      </c>
      <c r="D50" s="22">
        <f>+D51+D52+D53</f>
        <v>0</v>
      </c>
    </row>
    <row r="51" spans="1:4" ht="46.5">
      <c r="A51" s="10" t="s">
        <v>231</v>
      </c>
      <c r="B51" s="10" t="s">
        <v>232</v>
      </c>
      <c r="C51" s="23">
        <v>0</v>
      </c>
      <c r="D51" s="23">
        <v>0</v>
      </c>
    </row>
    <row r="52" spans="1:4" ht="57.75">
      <c r="A52" s="10" t="s">
        <v>233</v>
      </c>
      <c r="B52" s="10" t="s">
        <v>234</v>
      </c>
      <c r="C52" s="23">
        <v>0</v>
      </c>
      <c r="D52" s="23">
        <v>0</v>
      </c>
    </row>
    <row r="53" spans="1:4" ht="15">
      <c r="A53" s="10" t="s">
        <v>235</v>
      </c>
      <c r="B53" s="10" t="s">
        <v>236</v>
      </c>
      <c r="C53" s="23">
        <v>0</v>
      </c>
      <c r="D53" s="23">
        <v>0</v>
      </c>
    </row>
    <row r="54" spans="1:4" ht="15">
      <c r="A54" s="10" t="s">
        <v>237</v>
      </c>
      <c r="B54" s="10" t="s">
        <v>238</v>
      </c>
      <c r="C54" s="23">
        <v>0</v>
      </c>
      <c r="D54" s="23">
        <v>0</v>
      </c>
    </row>
    <row r="55" spans="1:4" ht="15">
      <c r="A55" s="10" t="s">
        <v>239</v>
      </c>
      <c r="B55" s="10" t="s">
        <v>240</v>
      </c>
      <c r="C55" s="23">
        <v>0</v>
      </c>
      <c r="D55" s="23">
        <v>0</v>
      </c>
    </row>
    <row r="56" spans="1:4" ht="24">
      <c r="A56" s="10" t="s">
        <v>241</v>
      </c>
      <c r="B56" s="10" t="s">
        <v>242</v>
      </c>
      <c r="C56" s="23">
        <v>0</v>
      </c>
      <c r="D56" s="23">
        <v>0</v>
      </c>
    </row>
    <row r="57" spans="1:4" ht="15">
      <c r="A57" s="10"/>
      <c r="B57" s="10" t="s">
        <v>243</v>
      </c>
      <c r="C57" s="23">
        <v>0</v>
      </c>
      <c r="D57" s="23">
        <v>0</v>
      </c>
    </row>
    <row r="58" spans="1:4" ht="15">
      <c r="A58" s="8"/>
      <c r="B58" s="8" t="s">
        <v>244</v>
      </c>
      <c r="C58" s="9">
        <f>+C47+C50+C54+C55+C56+C57</f>
        <v>0</v>
      </c>
      <c r="D58" s="9">
        <f>+D47+D50+D54+D55+D56+D57</f>
        <v>0</v>
      </c>
    </row>
    <row r="59" spans="1:4" ht="15">
      <c r="A59" s="8"/>
      <c r="B59" s="8" t="s">
        <v>245</v>
      </c>
      <c r="C59" s="9">
        <f>+C46+C58</f>
        <v>-1648</v>
      </c>
      <c r="D59" s="9">
        <f>+D46+D58</f>
        <v>6</v>
      </c>
    </row>
    <row r="60" spans="1:4" ht="15">
      <c r="A60" s="10" t="s">
        <v>246</v>
      </c>
      <c r="B60" s="10" t="s">
        <v>247</v>
      </c>
      <c r="C60" s="23">
        <v>0</v>
      </c>
      <c r="D60" s="23">
        <v>0</v>
      </c>
    </row>
    <row r="61" spans="1:4" ht="24">
      <c r="A61" s="8"/>
      <c r="B61" s="8" t="s">
        <v>248</v>
      </c>
      <c r="C61" s="9">
        <f>+C59+C60</f>
        <v>-1648</v>
      </c>
      <c r="D61" s="9">
        <f>+D59+D60</f>
        <v>6</v>
      </c>
    </row>
    <row r="62" spans="1:4" ht="15">
      <c r="A62" s="77"/>
      <c r="B62" s="78" t="s">
        <v>249</v>
      </c>
      <c r="C62" s="79" t="s">
        <v>14</v>
      </c>
      <c r="D62" s="79" t="s">
        <v>14</v>
      </c>
    </row>
    <row r="63" spans="1:4" ht="15">
      <c r="A63" s="10"/>
      <c r="B63" s="10" t="s">
        <v>250</v>
      </c>
      <c r="C63" s="23">
        <v>0</v>
      </c>
      <c r="D63" s="23">
        <v>0</v>
      </c>
    </row>
    <row r="64" spans="1:4" ht="15">
      <c r="A64" s="10"/>
      <c r="B64" s="10" t="s">
        <v>251</v>
      </c>
      <c r="C64" s="9">
        <f>+C61+C63</f>
        <v>-1648</v>
      </c>
      <c r="D64" s="9">
        <f>+D61+D63</f>
        <v>6</v>
      </c>
    </row>
    <row r="65" spans="1:4" ht="15">
      <c r="A65" s="87"/>
      <c r="B65" s="87"/>
      <c r="C65" s="87"/>
      <c r="D65" s="87"/>
    </row>
    <row r="66" spans="1:4" ht="15">
      <c r="A66" s="33" t="s">
        <v>138</v>
      </c>
      <c r="B66" s="87"/>
      <c r="C66" s="87"/>
      <c r="D66" s="87"/>
    </row>
    <row r="67" spans="1:4" ht="15">
      <c r="A67" s="87"/>
      <c r="B67" s="87"/>
      <c r="C67" s="87"/>
      <c r="D67" s="87"/>
    </row>
    <row r="68" spans="1:4" ht="15">
      <c r="A68" s="87"/>
      <c r="B68" s="87"/>
      <c r="C68" s="87"/>
      <c r="D68" s="87"/>
    </row>
    <row r="69" spans="1:4" ht="15">
      <c r="A69" s="87"/>
      <c r="B69" s="87"/>
      <c r="C69" s="87"/>
      <c r="D69" s="87"/>
    </row>
    <row r="70" spans="1:4" ht="15">
      <c r="A70" s="87"/>
      <c r="B70" s="87"/>
      <c r="C70" s="87"/>
      <c r="D70" s="87"/>
    </row>
    <row r="71" spans="1:4" ht="15">
      <c r="A71" s="87"/>
      <c r="B71" s="87"/>
      <c r="C71" s="87"/>
      <c r="D71" s="87"/>
    </row>
    <row r="72" spans="1:4" ht="15">
      <c r="A72" s="87"/>
      <c r="B72" s="87"/>
      <c r="C72" s="87"/>
      <c r="D72" s="87"/>
    </row>
    <row r="73" spans="1:4" ht="15">
      <c r="A73" s="87"/>
      <c r="B73" s="87"/>
      <c r="C73" s="87"/>
      <c r="D73" s="87"/>
    </row>
    <row r="74" spans="1:4" ht="15">
      <c r="A74" s="87"/>
      <c r="B74" s="87"/>
      <c r="C74" s="87"/>
      <c r="D74" s="87"/>
    </row>
    <row r="75" spans="1:4" ht="15">
      <c r="A75" s="87"/>
      <c r="B75" s="87"/>
      <c r="C75" s="87"/>
      <c r="D75" s="87"/>
    </row>
    <row r="76" spans="1:4" ht="15">
      <c r="A76" s="87"/>
      <c r="B76" s="87"/>
      <c r="C76" s="87"/>
      <c r="D76" s="87"/>
    </row>
    <row r="77" spans="1:4" ht="15">
      <c r="A77" s="87"/>
      <c r="B77" s="87"/>
      <c r="C77" s="87"/>
      <c r="D77" s="87"/>
    </row>
    <row r="78" spans="1:4" ht="15">
      <c r="A78" s="87"/>
      <c r="B78" s="87"/>
      <c r="C78" s="87"/>
      <c r="D78" s="87"/>
    </row>
    <row r="79" spans="1:4" ht="15">
      <c r="A79" s="87"/>
      <c r="B79" s="87"/>
      <c r="C79" s="87"/>
      <c r="D79" s="87"/>
    </row>
    <row r="80" spans="1:4" ht="15">
      <c r="A80" s="87"/>
      <c r="B80" s="87"/>
      <c r="C80" s="87"/>
      <c r="D80" s="87"/>
    </row>
    <row r="81" spans="1:4" ht="15">
      <c r="A81" s="87"/>
      <c r="B81" s="87"/>
      <c r="C81" s="87"/>
      <c r="D81" s="87"/>
    </row>
    <row r="82" spans="1:4" ht="15">
      <c r="A82" s="87"/>
      <c r="B82" s="87"/>
      <c r="C82" s="87"/>
      <c r="D82" s="87"/>
    </row>
    <row r="83" spans="1:4" ht="15">
      <c r="A83" s="87"/>
      <c r="B83" s="87"/>
      <c r="C83" s="87"/>
      <c r="D83" s="87"/>
    </row>
    <row r="84" spans="1:4" ht="15">
      <c r="A84" s="87"/>
      <c r="B84" s="87"/>
      <c r="C84" s="87"/>
      <c r="D84" s="87"/>
    </row>
    <row r="85" spans="1:4" ht="15">
      <c r="A85" s="87"/>
      <c r="B85" s="87"/>
      <c r="C85" s="87"/>
      <c r="D85" s="87"/>
    </row>
    <row r="86" spans="1:4" ht="15">
      <c r="A86" s="87"/>
      <c r="B86" s="87"/>
      <c r="C86" s="87"/>
      <c r="D86" s="87"/>
    </row>
    <row r="87" spans="1:4" ht="15">
      <c r="A87" s="87"/>
      <c r="B87" s="87"/>
      <c r="C87" s="87"/>
      <c r="D87" s="87"/>
    </row>
    <row r="88" spans="1:4" ht="15">
      <c r="A88" s="87"/>
      <c r="B88" s="87"/>
      <c r="C88" s="87"/>
      <c r="D88" s="87"/>
    </row>
    <row r="89" spans="1:4" ht="15">
      <c r="A89" s="87"/>
      <c r="B89" s="87"/>
      <c r="C89" s="87"/>
      <c r="D89" s="87"/>
    </row>
    <row r="90" spans="1:4" ht="15">
      <c r="A90" s="87"/>
      <c r="B90" s="87"/>
      <c r="C90" s="87"/>
      <c r="D90" s="87"/>
    </row>
    <row r="91" spans="1:4" ht="15">
      <c r="A91" s="87"/>
      <c r="B91" s="87"/>
      <c r="C91" s="87"/>
      <c r="D91" s="87"/>
    </row>
    <row r="92" spans="1:4" ht="15">
      <c r="A92" s="87"/>
      <c r="B92" s="87"/>
      <c r="C92" s="87"/>
      <c r="D92" s="87"/>
    </row>
    <row r="93" spans="1:4" ht="15">
      <c r="A93" s="87"/>
      <c r="B93" s="87"/>
      <c r="C93" s="87"/>
      <c r="D93" s="87"/>
    </row>
    <row r="94" spans="1:4" ht="15">
      <c r="A94" s="87"/>
      <c r="B94" s="87"/>
      <c r="C94" s="87"/>
      <c r="D94" s="87"/>
    </row>
    <row r="95" spans="1:4" ht="15">
      <c r="A95" s="87"/>
      <c r="B95" s="87"/>
      <c r="C95" s="87"/>
      <c r="D95" s="87"/>
    </row>
    <row r="96" spans="1:4" ht="15">
      <c r="A96" s="87"/>
      <c r="B96" s="87"/>
      <c r="C96" s="87"/>
      <c r="D96" s="87"/>
    </row>
    <row r="97" spans="1:4" ht="15">
      <c r="A97" s="87"/>
      <c r="B97" s="87"/>
      <c r="C97" s="87"/>
      <c r="D97" s="87"/>
    </row>
    <row r="98" spans="1:4" ht="15">
      <c r="A98" s="87"/>
      <c r="B98" s="87"/>
      <c r="C98" s="87"/>
      <c r="D98" s="87"/>
    </row>
    <row r="99" spans="1:4" ht="15">
      <c r="A99" s="87"/>
      <c r="B99" s="87"/>
      <c r="C99" s="87"/>
      <c r="D99" s="8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  <col min="6" max="6" width="11.5742187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27" t="s">
        <v>17</v>
      </c>
      <c r="D2" s="27" t="s">
        <v>18</v>
      </c>
    </row>
    <row r="3" spans="1:4" ht="15.75" thickBot="1">
      <c r="A3" s="27"/>
      <c r="B3" s="27" t="s">
        <v>158</v>
      </c>
      <c r="C3" s="84">
        <f>C58</f>
        <v>-24162</v>
      </c>
      <c r="D3" s="84">
        <f>D58</f>
        <v>3901</v>
      </c>
    </row>
    <row r="4" spans="1:4" ht="23.25" thickBot="1">
      <c r="A4" s="26" t="s">
        <v>159</v>
      </c>
      <c r="B4" s="26" t="s">
        <v>160</v>
      </c>
      <c r="C4" s="18">
        <v>228205</v>
      </c>
      <c r="D4" s="18">
        <v>1069190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/>
      <c r="D6" s="18">
        <v>2</v>
      </c>
    </row>
    <row r="7" spans="1:4" ht="15.75" thickBot="1">
      <c r="A7" s="26" t="s">
        <v>148</v>
      </c>
      <c r="B7" s="26" t="s">
        <v>165</v>
      </c>
      <c r="C7" s="18">
        <f>SUM(C8:C11)</f>
        <v>-3519</v>
      </c>
      <c r="D7" s="18">
        <f>SUM(D8:D11)</f>
        <v>-13992</v>
      </c>
    </row>
    <row r="8" spans="1:4" ht="15.75" thickBot="1">
      <c r="A8" s="26" t="s">
        <v>166</v>
      </c>
      <c r="B8" s="26" t="s">
        <v>254</v>
      </c>
      <c r="C8" s="18"/>
      <c r="D8" s="18"/>
    </row>
    <row r="9" spans="1:4" ht="34.5" thickBot="1">
      <c r="A9" s="26" t="s">
        <v>168</v>
      </c>
      <c r="B9" s="26" t="s">
        <v>255</v>
      </c>
      <c r="C9" s="18">
        <v>-3519</v>
      </c>
      <c r="D9" s="18">
        <v>-13646</v>
      </c>
    </row>
    <row r="10" spans="1:4" ht="15.75" thickBot="1">
      <c r="A10" s="26" t="s">
        <v>170</v>
      </c>
      <c r="B10" s="26" t="s">
        <v>256</v>
      </c>
      <c r="C10" s="18"/>
      <c r="D10" s="18"/>
    </row>
    <row r="11" spans="1:4" ht="23.25" thickBot="1">
      <c r="A11" s="26" t="s">
        <v>172</v>
      </c>
      <c r="B11" s="26" t="s">
        <v>257</v>
      </c>
      <c r="C11" s="18"/>
      <c r="D11" s="18">
        <v>-346</v>
      </c>
    </row>
    <row r="12" spans="1:4" ht="15.75" thickBot="1">
      <c r="A12" s="26" t="s">
        <v>148</v>
      </c>
      <c r="B12" s="26" t="s">
        <v>174</v>
      </c>
      <c r="C12" s="18">
        <f>SUM(C13:C14)</f>
        <v>9280</v>
      </c>
      <c r="D12" s="18">
        <f>SUM(D13:D14)</f>
        <v>53219</v>
      </c>
    </row>
    <row r="13" spans="1:4" ht="15.75" thickBot="1">
      <c r="A13" s="26" t="s">
        <v>175</v>
      </c>
      <c r="B13" s="26" t="s">
        <v>258</v>
      </c>
      <c r="C13" s="18">
        <v>9239</v>
      </c>
      <c r="D13" s="18">
        <v>51971</v>
      </c>
    </row>
    <row r="14" spans="1:4" ht="15.75" thickBot="1">
      <c r="A14" s="26" t="s">
        <v>177</v>
      </c>
      <c r="B14" s="26" t="s">
        <v>259</v>
      </c>
      <c r="C14" s="18">
        <v>41</v>
      </c>
      <c r="D14" s="18">
        <v>1248</v>
      </c>
    </row>
    <row r="15" spans="1:4" ht="15.75" thickBot="1">
      <c r="A15" s="26" t="s">
        <v>148</v>
      </c>
      <c r="B15" s="26" t="s">
        <v>179</v>
      </c>
      <c r="C15" s="18">
        <f>SUM(C16:C18)</f>
        <v>-106558</v>
      </c>
      <c r="D15" s="18">
        <f>SUM(D16:D18)</f>
        <v>-416593</v>
      </c>
    </row>
    <row r="16" spans="1:4" ht="15.75" thickBot="1">
      <c r="A16" s="26" t="s">
        <v>180</v>
      </c>
      <c r="B16" s="26" t="s">
        <v>260</v>
      </c>
      <c r="C16" s="18">
        <v>-78453</v>
      </c>
      <c r="D16" s="18">
        <v>-312112</v>
      </c>
    </row>
    <row r="17" spans="1:4" ht="15.75" thickBot="1">
      <c r="A17" s="26" t="s">
        <v>182</v>
      </c>
      <c r="B17" s="26" t="s">
        <v>261</v>
      </c>
      <c r="C17" s="18">
        <v>-28105</v>
      </c>
      <c r="D17" s="18">
        <v>-104481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-122867</v>
      </c>
      <c r="D19" s="18">
        <f>SUM(D20:D23)</f>
        <v>-603097</v>
      </c>
    </row>
    <row r="20" spans="1:4" ht="34.5" thickBot="1">
      <c r="A20" s="26" t="s">
        <v>187</v>
      </c>
      <c r="B20" s="26" t="s">
        <v>263</v>
      </c>
      <c r="C20" s="18">
        <v>-122473</v>
      </c>
      <c r="D20" s="18">
        <v>-605294</v>
      </c>
    </row>
    <row r="21" spans="1:4" ht="15.75" thickBot="1">
      <c r="A21" s="26" t="s">
        <v>189</v>
      </c>
      <c r="B21" s="26" t="s">
        <v>264</v>
      </c>
      <c r="C21" s="18">
        <v>-394</v>
      </c>
      <c r="D21" s="18">
        <v>-1655</v>
      </c>
    </row>
    <row r="22" spans="1:4" ht="15.75" thickBot="1">
      <c r="A22" s="26" t="s">
        <v>191</v>
      </c>
      <c r="B22" s="26" t="s">
        <v>265</v>
      </c>
      <c r="C22" s="18"/>
      <c r="D22" s="18">
        <v>3852</v>
      </c>
    </row>
    <row r="23" spans="1:4" ht="15.75" thickBot="1">
      <c r="A23" s="26" t="s">
        <v>193</v>
      </c>
      <c r="B23" s="26" t="s">
        <v>266</v>
      </c>
      <c r="C23" s="18"/>
      <c r="D23" s="18"/>
    </row>
    <row r="24" spans="1:6" ht="15.75" thickBot="1">
      <c r="A24" s="26" t="s">
        <v>148</v>
      </c>
      <c r="B24" s="26" t="s">
        <v>195</v>
      </c>
      <c r="C24" s="18">
        <f>SUM(C25:C27)</f>
        <v>-27976</v>
      </c>
      <c r="D24" s="18">
        <f>SUM(D25:D27)</f>
        <v>-101834</v>
      </c>
      <c r="F24" s="20"/>
    </row>
    <row r="25" spans="1:6" ht="15.75" thickBot="1">
      <c r="A25" s="26" t="s">
        <v>196</v>
      </c>
      <c r="B25" s="26" t="s">
        <v>267</v>
      </c>
      <c r="C25" s="18">
        <v>-440</v>
      </c>
      <c r="D25" s="18">
        <v>-2218.19</v>
      </c>
      <c r="F25" s="20"/>
    </row>
    <row r="26" spans="1:6" ht="15.75" thickBot="1">
      <c r="A26" s="26" t="s">
        <v>198</v>
      </c>
      <c r="B26" s="26" t="s">
        <v>268</v>
      </c>
      <c r="C26" s="18">
        <v>-27536</v>
      </c>
      <c r="D26" s="18">
        <v>-99615.81</v>
      </c>
      <c r="F26" s="20"/>
    </row>
    <row r="27" spans="1:6" ht="15.75" thickBot="1">
      <c r="A27" s="26" t="s">
        <v>200</v>
      </c>
      <c r="B27" s="26" t="s">
        <v>269</v>
      </c>
      <c r="C27" s="18"/>
      <c r="D27" s="18"/>
      <c r="F27" s="20"/>
    </row>
    <row r="28" spans="1:4" ht="15.75" thickBot="1">
      <c r="A28" s="26" t="s">
        <v>148</v>
      </c>
      <c r="B28" s="26" t="s">
        <v>202</v>
      </c>
      <c r="C28" s="18">
        <v>5565</v>
      </c>
      <c r="D28" s="18">
        <v>23351</v>
      </c>
    </row>
    <row r="29" spans="1:4" ht="15.75" thickBot="1">
      <c r="A29" s="26" t="s">
        <v>203</v>
      </c>
      <c r="B29" s="26" t="s">
        <v>204</v>
      </c>
      <c r="C29" s="18">
        <v>94</v>
      </c>
      <c r="D29" s="18">
        <v>340</v>
      </c>
    </row>
    <row r="30" spans="1:4" ht="15.75" thickBot="1">
      <c r="A30" s="26" t="s">
        <v>148</v>
      </c>
      <c r="B30" s="26" t="s">
        <v>205</v>
      </c>
      <c r="C30" s="18">
        <f>C31+C35</f>
        <v>-2</v>
      </c>
      <c r="D30" s="18">
        <f>D31+D35</f>
        <v>47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-2</v>
      </c>
      <c r="D35" s="18">
        <f>SUM(D36:D38)</f>
        <v>47</v>
      </c>
    </row>
    <row r="36" spans="1:4" ht="15.75" thickBot="1">
      <c r="A36" s="26" t="s">
        <v>214</v>
      </c>
      <c r="B36" s="26" t="s">
        <v>271</v>
      </c>
      <c r="C36" s="18"/>
      <c r="D36" s="18"/>
    </row>
    <row r="37" spans="1:4" ht="15.75" thickBot="1">
      <c r="A37" s="26" t="s">
        <v>215</v>
      </c>
      <c r="B37" s="26" t="s">
        <v>272</v>
      </c>
      <c r="C37" s="18">
        <v>-2</v>
      </c>
      <c r="D37" s="18">
        <v>47</v>
      </c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133</v>
      </c>
      <c r="D40" s="18">
        <f>SUM(D41:D42)</f>
        <v>37</v>
      </c>
    </row>
    <row r="41" spans="1:4" ht="15.75" thickBot="1">
      <c r="A41" s="26" t="s">
        <v>220</v>
      </c>
      <c r="B41" s="26" t="s">
        <v>276</v>
      </c>
      <c r="C41" s="18">
        <v>-11</v>
      </c>
      <c r="D41" s="18">
        <v>-90</v>
      </c>
    </row>
    <row r="42" spans="1:4" ht="15.75" thickBot="1">
      <c r="A42" s="26" t="s">
        <v>222</v>
      </c>
      <c r="B42" s="26" t="s">
        <v>277</v>
      </c>
      <c r="C42" s="18">
        <v>144</v>
      </c>
      <c r="D42" s="18">
        <v>127</v>
      </c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-17645</v>
      </c>
      <c r="D43" s="17">
        <f>D4+D5+D6+D7+D12+D15+D19+D24+D28+D29+D30+D39+D40</f>
        <v>10670</v>
      </c>
    </row>
    <row r="44" spans="1:4" ht="15.75" thickBot="1">
      <c r="A44" s="26" t="s">
        <v>148</v>
      </c>
      <c r="B44" s="26" t="s">
        <v>225</v>
      </c>
      <c r="C44" s="18">
        <f>SUM(C45:C46)</f>
        <v>296</v>
      </c>
      <c r="D44" s="18">
        <f>SUM(D45:D46)</f>
        <v>545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>
        <v>296</v>
      </c>
      <c r="D46" s="18">
        <v>545</v>
      </c>
    </row>
    <row r="47" spans="1:4" ht="15.75" thickBot="1">
      <c r="A47" s="26" t="s">
        <v>148</v>
      </c>
      <c r="B47" s="26" t="s">
        <v>230</v>
      </c>
      <c r="C47" s="18">
        <f>SUM(C48:C50)</f>
        <v>-6813</v>
      </c>
      <c r="D47" s="18">
        <f>SUM(D48:D50)</f>
        <v>-7265</v>
      </c>
    </row>
    <row r="48" spans="1:4" ht="45.75" thickBot="1">
      <c r="A48" s="26" t="s">
        <v>231</v>
      </c>
      <c r="B48" s="26" t="s">
        <v>280</v>
      </c>
      <c r="C48" s="18"/>
      <c r="D48" s="18"/>
    </row>
    <row r="49" spans="1:4" ht="57" thickBot="1">
      <c r="A49" s="26" t="s">
        <v>233</v>
      </c>
      <c r="B49" s="26" t="s">
        <v>281</v>
      </c>
      <c r="C49" s="18">
        <v>-6813</v>
      </c>
      <c r="D49" s="18">
        <v>-7265</v>
      </c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/>
      <c r="D52" s="18"/>
    </row>
    <row r="53" spans="1:4" ht="23.25" thickBot="1">
      <c r="A53" s="26" t="s">
        <v>241</v>
      </c>
      <c r="B53" s="26" t="s">
        <v>242</v>
      </c>
      <c r="C53" s="18"/>
      <c r="D53" s="18"/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-6517</v>
      </c>
      <c r="D55" s="17">
        <f>D44+D47+D51+D52+D53+D54</f>
        <v>-6720</v>
      </c>
    </row>
    <row r="56" spans="1:4" ht="15.75" thickBot="1">
      <c r="A56" s="25" t="s">
        <v>148</v>
      </c>
      <c r="B56" s="25" t="s">
        <v>245</v>
      </c>
      <c r="C56" s="17">
        <f>C43+C55</f>
        <v>-24162</v>
      </c>
      <c r="D56" s="17">
        <f>D43+D55</f>
        <v>3950</v>
      </c>
    </row>
    <row r="57" spans="1:4" ht="15.75" thickBot="1">
      <c r="A57" s="26" t="s">
        <v>246</v>
      </c>
      <c r="B57" s="26" t="s">
        <v>247</v>
      </c>
      <c r="C57" s="18"/>
      <c r="D57" s="18">
        <v>-49</v>
      </c>
    </row>
    <row r="58" spans="1:4" ht="23.25" thickBot="1">
      <c r="A58" s="25" t="s">
        <v>148</v>
      </c>
      <c r="B58" s="25" t="s">
        <v>248</v>
      </c>
      <c r="C58" s="17">
        <f>C56+C57</f>
        <v>-24162</v>
      </c>
      <c r="D58" s="17">
        <f>D56+D57</f>
        <v>3901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-24162</v>
      </c>
      <c r="D61" s="18">
        <f>D58+D60</f>
        <v>3901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0" t="s">
        <v>156</v>
      </c>
      <c r="B1" s="51"/>
      <c r="C1" s="51"/>
      <c r="D1" s="52"/>
    </row>
    <row r="2" spans="1:4" s="6" customFormat="1" ht="19.5" customHeight="1" thickBot="1">
      <c r="A2" s="53"/>
      <c r="B2" s="54"/>
      <c r="C2" s="54"/>
      <c r="D2" s="55"/>
    </row>
    <row r="3" spans="1:4" s="6" customFormat="1" ht="19.5" customHeight="1" thickBot="1">
      <c r="A3" s="56"/>
      <c r="B3" s="57"/>
      <c r="C3" s="57"/>
      <c r="D3" s="57"/>
    </row>
    <row r="4" spans="1:4" ht="19.5" customHeight="1" thickBot="1">
      <c r="A4" s="58" t="s">
        <v>13</v>
      </c>
      <c r="B4" s="58"/>
      <c r="C4" s="58"/>
      <c r="D4" s="58"/>
    </row>
    <row r="5" spans="1:4" ht="15.75" thickBot="1">
      <c r="A5" s="28" t="s">
        <v>14</v>
      </c>
      <c r="B5" s="28" t="s">
        <v>157</v>
      </c>
      <c r="C5" s="28" t="s">
        <v>17</v>
      </c>
      <c r="D5" s="28" t="s">
        <v>18</v>
      </c>
    </row>
    <row r="6" spans="1:4" ht="15">
      <c r="A6" s="77"/>
      <c r="B6" s="78" t="s">
        <v>158</v>
      </c>
      <c r="C6" s="79" t="s">
        <v>14</v>
      </c>
      <c r="D6" s="79" t="s">
        <v>14</v>
      </c>
    </row>
    <row r="7" spans="1:4" ht="24">
      <c r="A7" s="10" t="s">
        <v>159</v>
      </c>
      <c r="B7" s="10" t="s">
        <v>160</v>
      </c>
      <c r="C7" s="23">
        <v>6417</v>
      </c>
      <c r="D7" s="23">
        <v>19633</v>
      </c>
    </row>
    <row r="8" spans="1:4" ht="15">
      <c r="A8" s="10" t="s">
        <v>161</v>
      </c>
      <c r="B8" s="10" t="s">
        <v>162</v>
      </c>
      <c r="C8" s="23">
        <v>0</v>
      </c>
      <c r="D8" s="23">
        <v>263</v>
      </c>
    </row>
    <row r="9" spans="1:4" ht="15">
      <c r="A9" s="10" t="s">
        <v>163</v>
      </c>
      <c r="B9" s="10" t="s">
        <v>164</v>
      </c>
      <c r="C9" s="23">
        <v>0</v>
      </c>
      <c r="D9" s="23">
        <v>0</v>
      </c>
    </row>
    <row r="10" spans="1:4" ht="15">
      <c r="A10" s="10"/>
      <c r="B10" s="10" t="s">
        <v>165</v>
      </c>
      <c r="C10" s="22">
        <f>C13+C12+C11+C14</f>
        <v>-896</v>
      </c>
      <c r="D10" s="22">
        <f>D11+D12+D13+D14</f>
        <v>1461</v>
      </c>
    </row>
    <row r="11" spans="1:4" ht="15">
      <c r="A11" s="10" t="s">
        <v>166</v>
      </c>
      <c r="B11" s="10" t="s">
        <v>167</v>
      </c>
      <c r="C11" s="23">
        <v>0</v>
      </c>
      <c r="D11" s="23">
        <v>0</v>
      </c>
    </row>
    <row r="12" spans="1:4" ht="35.25">
      <c r="A12" s="10" t="s">
        <v>168</v>
      </c>
      <c r="B12" s="10" t="s">
        <v>169</v>
      </c>
      <c r="C12" s="23">
        <v>-782</v>
      </c>
      <c r="D12" s="23">
        <v>-2346</v>
      </c>
    </row>
    <row r="13" spans="1:4" ht="15">
      <c r="A13" s="10" t="s">
        <v>170</v>
      </c>
      <c r="B13" s="10" t="s">
        <v>171</v>
      </c>
      <c r="C13" s="23">
        <v>-114</v>
      </c>
      <c r="D13" s="23">
        <v>-400</v>
      </c>
    </row>
    <row r="14" spans="1:4" ht="24">
      <c r="A14" s="10" t="s">
        <v>172</v>
      </c>
      <c r="B14" s="10" t="s">
        <v>173</v>
      </c>
      <c r="C14" s="23">
        <v>0</v>
      </c>
      <c r="D14" s="23">
        <v>4207</v>
      </c>
    </row>
    <row r="15" spans="1:4" ht="15">
      <c r="A15" s="10"/>
      <c r="B15" s="10" t="s">
        <v>174</v>
      </c>
      <c r="C15" s="22">
        <f>C16+C17</f>
        <v>3</v>
      </c>
      <c r="D15" s="22">
        <f>D16+D17</f>
        <v>124</v>
      </c>
    </row>
    <row r="16" spans="1:4" ht="15">
      <c r="A16" s="10" t="s">
        <v>175</v>
      </c>
      <c r="B16" s="10" t="s">
        <v>176</v>
      </c>
      <c r="C16" s="23">
        <v>3</v>
      </c>
      <c r="D16" s="23">
        <v>124</v>
      </c>
    </row>
    <row r="17" spans="1:4" ht="15">
      <c r="A17" s="10" t="s">
        <v>177</v>
      </c>
      <c r="B17" s="10" t="s">
        <v>178</v>
      </c>
      <c r="C17" s="23">
        <v>0</v>
      </c>
      <c r="D17" s="23">
        <v>0</v>
      </c>
    </row>
    <row r="18" spans="1:4" ht="15">
      <c r="A18" s="10"/>
      <c r="B18" s="10" t="s">
        <v>179</v>
      </c>
      <c r="C18" s="22">
        <f>C19+C20</f>
        <v>-1126</v>
      </c>
      <c r="D18" s="22">
        <f>D19+D20</f>
        <v>-4782</v>
      </c>
    </row>
    <row r="19" spans="1:4" ht="15">
      <c r="A19" s="10" t="s">
        <v>180</v>
      </c>
      <c r="B19" s="10" t="s">
        <v>181</v>
      </c>
      <c r="C19" s="23">
        <v>-861</v>
      </c>
      <c r="D19" s="23">
        <v>-3892</v>
      </c>
    </row>
    <row r="20" spans="1:4" ht="15">
      <c r="A20" s="10" t="s">
        <v>182</v>
      </c>
      <c r="B20" s="10" t="s">
        <v>183</v>
      </c>
      <c r="C20" s="23">
        <v>-265</v>
      </c>
      <c r="D20" s="23">
        <v>-890</v>
      </c>
    </row>
    <row r="21" spans="1:4" ht="15">
      <c r="A21" s="10" t="s">
        <v>184</v>
      </c>
      <c r="B21" s="10" t="s">
        <v>185</v>
      </c>
      <c r="C21" s="23">
        <v>0</v>
      </c>
      <c r="D21" s="23">
        <v>0</v>
      </c>
    </row>
    <row r="22" spans="1:4" ht="15">
      <c r="A22" s="10"/>
      <c r="B22" s="10" t="s">
        <v>186</v>
      </c>
      <c r="C22" s="22">
        <f>C23+C24+C25+C26</f>
        <v>-335</v>
      </c>
      <c r="D22" s="22">
        <f>D23+D24+D25+D26</f>
        <v>-4221</v>
      </c>
    </row>
    <row r="23" spans="1:4" ht="35.25">
      <c r="A23" s="10" t="s">
        <v>187</v>
      </c>
      <c r="B23" s="10" t="s">
        <v>188</v>
      </c>
      <c r="C23" s="23">
        <v>-308</v>
      </c>
      <c r="D23" s="23">
        <v>-1275</v>
      </c>
    </row>
    <row r="24" spans="1:4" ht="15">
      <c r="A24" s="10" t="s">
        <v>189</v>
      </c>
      <c r="B24" s="10" t="s">
        <v>190</v>
      </c>
      <c r="C24" s="23">
        <v>-7</v>
      </c>
      <c r="D24" s="23">
        <v>-2188</v>
      </c>
    </row>
    <row r="25" spans="1:4" ht="15">
      <c r="A25" s="10" t="s">
        <v>191</v>
      </c>
      <c r="B25" s="10" t="s">
        <v>192</v>
      </c>
      <c r="C25" s="23">
        <v>0</v>
      </c>
      <c r="D25" s="23">
        <v>-633</v>
      </c>
    </row>
    <row r="26" spans="1:4" ht="15">
      <c r="A26" s="10" t="s">
        <v>193</v>
      </c>
      <c r="B26" s="10" t="s">
        <v>194</v>
      </c>
      <c r="C26" s="23">
        <v>-20</v>
      </c>
      <c r="D26" s="23">
        <v>-125</v>
      </c>
    </row>
    <row r="27" spans="1:4" ht="15">
      <c r="A27" s="10"/>
      <c r="B27" s="10" t="s">
        <v>195</v>
      </c>
      <c r="C27" s="22">
        <f>C29+C28+C30</f>
        <v>-240</v>
      </c>
      <c r="D27" s="22">
        <f>D28+D29+D30</f>
        <v>-1415</v>
      </c>
    </row>
    <row r="28" spans="1:4" ht="15">
      <c r="A28" s="10" t="s">
        <v>196</v>
      </c>
      <c r="B28" s="10" t="s">
        <v>197</v>
      </c>
      <c r="C28" s="23">
        <v>-1</v>
      </c>
      <c r="D28" s="23">
        <v>-5</v>
      </c>
    </row>
    <row r="29" spans="1:4" ht="15">
      <c r="A29" s="10" t="s">
        <v>198</v>
      </c>
      <c r="B29" s="10" t="s">
        <v>199</v>
      </c>
      <c r="C29" s="23">
        <v>-19</v>
      </c>
      <c r="D29" s="23">
        <v>-67</v>
      </c>
    </row>
    <row r="30" spans="1:4" ht="15">
      <c r="A30" s="10" t="s">
        <v>200</v>
      </c>
      <c r="B30" s="10" t="s">
        <v>201</v>
      </c>
      <c r="C30" s="23">
        <v>-220</v>
      </c>
      <c r="D30" s="23">
        <v>-1343</v>
      </c>
    </row>
    <row r="31" spans="1:4" ht="15">
      <c r="A31" s="10"/>
      <c r="B31" s="10" t="s">
        <v>202</v>
      </c>
      <c r="C31" s="23">
        <v>0</v>
      </c>
      <c r="D31" s="23">
        <v>0</v>
      </c>
    </row>
    <row r="32" spans="1:4" ht="15">
      <c r="A32" s="10" t="s">
        <v>203</v>
      </c>
      <c r="B32" s="10" t="s">
        <v>204</v>
      </c>
      <c r="C32" s="23">
        <v>919</v>
      </c>
      <c r="D32" s="23">
        <v>8063</v>
      </c>
    </row>
    <row r="33" spans="1:4" ht="15">
      <c r="A33" s="10"/>
      <c r="B33" s="10" t="s">
        <v>205</v>
      </c>
      <c r="C33" s="22">
        <v>0</v>
      </c>
      <c r="D33" s="22">
        <f>D34+D38</f>
        <v>0</v>
      </c>
    </row>
    <row r="34" spans="1:4" ht="15">
      <c r="A34" s="10"/>
      <c r="B34" s="10" t="s">
        <v>206</v>
      </c>
      <c r="C34" s="22">
        <v>0</v>
      </c>
      <c r="D34" s="22">
        <f>D35+D36+D37</f>
        <v>0</v>
      </c>
    </row>
    <row r="35" spans="1:4" ht="15">
      <c r="A35" s="10" t="s">
        <v>207</v>
      </c>
      <c r="B35" s="10" t="s">
        <v>208</v>
      </c>
      <c r="C35" s="23">
        <v>0</v>
      </c>
      <c r="D35" s="23">
        <v>0</v>
      </c>
    </row>
    <row r="36" spans="1:4" ht="15">
      <c r="A36" s="10" t="s">
        <v>209</v>
      </c>
      <c r="B36" s="10" t="s">
        <v>210</v>
      </c>
      <c r="C36" s="23">
        <v>0</v>
      </c>
      <c r="D36" s="23">
        <v>0</v>
      </c>
    </row>
    <row r="37" spans="1:4" ht="15">
      <c r="A37" s="10" t="s">
        <v>211</v>
      </c>
      <c r="B37" s="10" t="s">
        <v>212</v>
      </c>
      <c r="C37" s="23">
        <v>0</v>
      </c>
      <c r="D37" s="23">
        <v>0</v>
      </c>
    </row>
    <row r="38" spans="1:4" ht="15">
      <c r="A38" s="10"/>
      <c r="B38" s="10" t="s">
        <v>213</v>
      </c>
      <c r="C38" s="22">
        <v>0</v>
      </c>
      <c r="D38" s="22">
        <v>0</v>
      </c>
    </row>
    <row r="39" spans="1:4" ht="15">
      <c r="A39" s="10" t="s">
        <v>214</v>
      </c>
      <c r="B39" s="10" t="s">
        <v>208</v>
      </c>
      <c r="C39" s="23">
        <v>0</v>
      </c>
      <c r="D39" s="23">
        <v>0</v>
      </c>
    </row>
    <row r="40" spans="1:4" ht="15">
      <c r="A40" s="10" t="s">
        <v>215</v>
      </c>
      <c r="B40" s="10" t="s">
        <v>210</v>
      </c>
      <c r="C40" s="23">
        <v>0</v>
      </c>
      <c r="D40" s="23">
        <v>0</v>
      </c>
    </row>
    <row r="41" spans="1:4" ht="15">
      <c r="A41" s="10" t="s">
        <v>216</v>
      </c>
      <c r="B41" s="10" t="s">
        <v>212</v>
      </c>
      <c r="C41" s="23">
        <v>0</v>
      </c>
      <c r="D41" s="23">
        <v>0</v>
      </c>
    </row>
    <row r="42" spans="1:4" ht="15">
      <c r="A42" s="10" t="s">
        <v>217</v>
      </c>
      <c r="B42" s="10" t="s">
        <v>218</v>
      </c>
      <c r="C42" s="23">
        <v>0</v>
      </c>
      <c r="D42" s="23">
        <v>0</v>
      </c>
    </row>
    <row r="43" spans="1:4" ht="15">
      <c r="A43" s="10" t="s">
        <v>217</v>
      </c>
      <c r="B43" s="10" t="s">
        <v>219</v>
      </c>
      <c r="C43" s="22">
        <f>C44+C45</f>
        <v>-122</v>
      </c>
      <c r="D43" s="22">
        <f>D44+D45</f>
        <v>1021</v>
      </c>
    </row>
    <row r="44" spans="1:4" ht="15">
      <c r="A44" s="10" t="s">
        <v>220</v>
      </c>
      <c r="B44" s="10" t="s">
        <v>221</v>
      </c>
      <c r="C44" s="23">
        <v>-142</v>
      </c>
      <c r="D44" s="23">
        <v>-82</v>
      </c>
    </row>
    <row r="45" spans="1:4" ht="15">
      <c r="A45" s="10" t="s">
        <v>222</v>
      </c>
      <c r="B45" s="10" t="s">
        <v>223</v>
      </c>
      <c r="C45" s="23">
        <v>20</v>
      </c>
      <c r="D45" s="23">
        <v>1103</v>
      </c>
    </row>
    <row r="46" spans="1:4" ht="15">
      <c r="A46" s="8"/>
      <c r="B46" s="8" t="s">
        <v>224</v>
      </c>
      <c r="C46" s="9">
        <f>C7+C10+C18+C22+C15+C27+C43+C38+C34+C33+C8+C32</f>
        <v>4620</v>
      </c>
      <c r="D46" s="9">
        <f>D7+D8+D10+D15+D18+D22+D27+D33+D43+D32</f>
        <v>20147</v>
      </c>
    </row>
    <row r="47" spans="1:4" ht="15">
      <c r="A47" s="10"/>
      <c r="B47" s="10" t="s">
        <v>225</v>
      </c>
      <c r="C47" s="22">
        <f>C48+C49</f>
        <v>3</v>
      </c>
      <c r="D47" s="22">
        <f>D48+D49</f>
        <v>1</v>
      </c>
    </row>
    <row r="48" spans="1:4" ht="15">
      <c r="A48" s="10" t="s">
        <v>226</v>
      </c>
      <c r="B48" s="10" t="s">
        <v>227</v>
      </c>
      <c r="C48" s="23">
        <v>0</v>
      </c>
      <c r="D48" s="23">
        <v>0</v>
      </c>
    </row>
    <row r="49" spans="1:4" ht="15">
      <c r="A49" s="10" t="s">
        <v>228</v>
      </c>
      <c r="B49" s="10" t="s">
        <v>229</v>
      </c>
      <c r="C49" s="23">
        <v>3</v>
      </c>
      <c r="D49" s="23">
        <v>1</v>
      </c>
    </row>
    <row r="50" spans="1:4" ht="15">
      <c r="A50" s="10"/>
      <c r="B50" s="10" t="s">
        <v>230</v>
      </c>
      <c r="C50" s="22">
        <f>C52+C51+C53</f>
        <v>-78</v>
      </c>
      <c r="D50" s="22">
        <f>D51+D52+D53</f>
        <v>-5415</v>
      </c>
    </row>
    <row r="51" spans="1:4" ht="46.5">
      <c r="A51" s="10" t="s">
        <v>231</v>
      </c>
      <c r="B51" s="10" t="s">
        <v>232</v>
      </c>
      <c r="C51" s="23">
        <v>0</v>
      </c>
      <c r="D51" s="23">
        <v>0</v>
      </c>
    </row>
    <row r="52" spans="1:4" ht="57.75">
      <c r="A52" s="10" t="s">
        <v>233</v>
      </c>
      <c r="B52" s="10" t="s">
        <v>234</v>
      </c>
      <c r="C52" s="23">
        <v>-78</v>
      </c>
      <c r="D52" s="23">
        <v>-5387</v>
      </c>
    </row>
    <row r="53" spans="1:4" ht="15">
      <c r="A53" s="10" t="s">
        <v>235</v>
      </c>
      <c r="B53" s="10" t="s">
        <v>236</v>
      </c>
      <c r="C53" s="23">
        <v>0</v>
      </c>
      <c r="D53" s="23">
        <v>-28</v>
      </c>
    </row>
    <row r="54" spans="1:4" ht="15">
      <c r="A54" s="10" t="s">
        <v>237</v>
      </c>
      <c r="B54" s="10" t="s">
        <v>238</v>
      </c>
      <c r="C54" s="23">
        <v>0</v>
      </c>
      <c r="D54" s="23">
        <v>0</v>
      </c>
    </row>
    <row r="55" spans="1:4" ht="15">
      <c r="A55" s="10" t="s">
        <v>239</v>
      </c>
      <c r="B55" s="10" t="s">
        <v>240</v>
      </c>
      <c r="C55" s="23">
        <v>0</v>
      </c>
      <c r="D55" s="23">
        <v>0</v>
      </c>
    </row>
    <row r="56" spans="1:4" ht="24">
      <c r="A56" s="10" t="s">
        <v>241</v>
      </c>
      <c r="B56" s="10" t="s">
        <v>242</v>
      </c>
      <c r="C56" s="23">
        <v>0</v>
      </c>
      <c r="D56" s="23">
        <v>0</v>
      </c>
    </row>
    <row r="57" spans="1:4" ht="15">
      <c r="A57" s="10"/>
      <c r="B57" s="10" t="s">
        <v>243</v>
      </c>
      <c r="C57" s="23">
        <v>0</v>
      </c>
      <c r="D57" s="23">
        <v>0</v>
      </c>
    </row>
    <row r="58" spans="1:4" ht="15">
      <c r="A58" s="8"/>
      <c r="B58" s="8" t="s">
        <v>244</v>
      </c>
      <c r="C58" s="9">
        <f>C47+C50+C54+C55+C56+C57</f>
        <v>-75</v>
      </c>
      <c r="D58" s="9">
        <f>D47+D50+D54+D55+D56+D57</f>
        <v>-5414</v>
      </c>
    </row>
    <row r="59" spans="1:4" ht="15">
      <c r="A59" s="8"/>
      <c r="B59" s="8" t="s">
        <v>245</v>
      </c>
      <c r="C59" s="9">
        <f>C46+C58</f>
        <v>4545</v>
      </c>
      <c r="D59" s="9">
        <f>D46+D58</f>
        <v>14733</v>
      </c>
    </row>
    <row r="60" spans="1:4" ht="15">
      <c r="A60" s="10" t="s">
        <v>246</v>
      </c>
      <c r="B60" s="10" t="s">
        <v>247</v>
      </c>
      <c r="C60" s="23">
        <v>0</v>
      </c>
      <c r="D60" s="23">
        <v>-423</v>
      </c>
    </row>
    <row r="61" spans="1:4" ht="24">
      <c r="A61" s="8"/>
      <c r="B61" s="8" t="s">
        <v>248</v>
      </c>
      <c r="C61" s="9">
        <f>C59</f>
        <v>4545</v>
      </c>
      <c r="D61" s="9">
        <f>D59+D60</f>
        <v>14310</v>
      </c>
    </row>
    <row r="62" spans="1:4" ht="15">
      <c r="A62" s="77"/>
      <c r="B62" s="78" t="s">
        <v>249</v>
      </c>
      <c r="C62" s="79" t="s">
        <v>14</v>
      </c>
      <c r="D62" s="79" t="s">
        <v>14</v>
      </c>
    </row>
    <row r="63" spans="1:4" ht="15">
      <c r="A63" s="10"/>
      <c r="B63" s="10" t="s">
        <v>250</v>
      </c>
      <c r="C63" s="23">
        <v>0</v>
      </c>
      <c r="D63" s="23">
        <v>0</v>
      </c>
    </row>
    <row r="64" spans="1:4" ht="15">
      <c r="A64" s="10"/>
      <c r="B64" s="10" t="s">
        <v>251</v>
      </c>
      <c r="C64" s="9">
        <f>C61</f>
        <v>4545</v>
      </c>
      <c r="D64" s="9">
        <f>D61+D63</f>
        <v>14310</v>
      </c>
    </row>
    <row r="65" spans="1:4" ht="15">
      <c r="A65" s="91"/>
      <c r="B65" s="91"/>
      <c r="C65" s="91"/>
      <c r="D65" s="91"/>
    </row>
    <row r="66" spans="1:4" ht="15">
      <c r="A66" s="24"/>
      <c r="B66" s="91"/>
      <c r="C66" s="91"/>
      <c r="D66" s="91"/>
    </row>
    <row r="67" spans="1:4" ht="15">
      <c r="A67" s="91"/>
      <c r="B67" s="91"/>
      <c r="C67" s="91"/>
      <c r="D67" s="91"/>
    </row>
    <row r="68" spans="1:4" ht="15">
      <c r="A68" s="91"/>
      <c r="B68" s="91"/>
      <c r="C68" s="91"/>
      <c r="D68" s="91"/>
    </row>
    <row r="69" spans="1:4" ht="15">
      <c r="A69" s="91"/>
      <c r="B69" s="91"/>
      <c r="C69" s="91"/>
      <c r="D69" s="91"/>
    </row>
    <row r="70" spans="1:4" ht="15">
      <c r="A70" s="91"/>
      <c r="B70" s="91"/>
      <c r="C70" s="91"/>
      <c r="D70" s="91"/>
    </row>
    <row r="71" spans="1:4" ht="15">
      <c r="A71" s="91"/>
      <c r="B71" s="91"/>
      <c r="C71" s="91"/>
      <c r="D71" s="91"/>
    </row>
    <row r="72" spans="1:4" ht="15">
      <c r="A72" s="91"/>
      <c r="B72" s="91"/>
      <c r="C72" s="91"/>
      <c r="D72" s="91"/>
    </row>
    <row r="73" spans="1:4" ht="15">
      <c r="A73" s="91"/>
      <c r="B73" s="91"/>
      <c r="C73" s="91"/>
      <c r="D73" s="91"/>
    </row>
    <row r="74" spans="1:4" ht="15">
      <c r="A74" s="91"/>
      <c r="B74" s="91"/>
      <c r="C74" s="91"/>
      <c r="D74" s="91"/>
    </row>
    <row r="75" spans="1:4" ht="15">
      <c r="A75" s="91"/>
      <c r="B75" s="91"/>
      <c r="C75" s="91"/>
      <c r="D75" s="91"/>
    </row>
    <row r="76" spans="1:4" ht="15">
      <c r="A76" s="91"/>
      <c r="B76" s="91"/>
      <c r="C76" s="91"/>
      <c r="D76" s="91"/>
    </row>
    <row r="77" spans="1:4" ht="15">
      <c r="A77" s="91"/>
      <c r="B77" s="91"/>
      <c r="C77" s="91"/>
      <c r="D77" s="91"/>
    </row>
    <row r="78" spans="1:4" ht="15">
      <c r="A78" s="91"/>
      <c r="B78" s="91"/>
      <c r="C78" s="91"/>
      <c r="D78" s="91"/>
    </row>
    <row r="79" spans="1:4" ht="15">
      <c r="A79" s="91"/>
      <c r="B79" s="91"/>
      <c r="C79" s="91"/>
      <c r="D79" s="91"/>
    </row>
    <row r="80" spans="1:4" ht="15">
      <c r="A80" s="91"/>
      <c r="B80" s="91"/>
      <c r="C80" s="91"/>
      <c r="D80" s="91"/>
    </row>
    <row r="81" spans="1:4" ht="15">
      <c r="A81" s="91"/>
      <c r="B81" s="91"/>
      <c r="C81" s="91"/>
      <c r="D81" s="91"/>
    </row>
    <row r="82" spans="1:4" ht="15">
      <c r="A82" s="91"/>
      <c r="B82" s="91"/>
      <c r="C82" s="91"/>
      <c r="D82" s="91"/>
    </row>
    <row r="83" spans="1:4" ht="15">
      <c r="A83" s="91"/>
      <c r="B83" s="91"/>
      <c r="C83" s="91"/>
      <c r="D83" s="91"/>
    </row>
    <row r="84" spans="1:4" ht="15">
      <c r="A84" s="91"/>
      <c r="B84" s="91"/>
      <c r="C84" s="91"/>
      <c r="D84" s="91"/>
    </row>
    <row r="85" spans="1:4" ht="15">
      <c r="A85" s="91"/>
      <c r="B85" s="91"/>
      <c r="C85" s="91"/>
      <c r="D85" s="91"/>
    </row>
    <row r="86" spans="1:4" ht="15">
      <c r="A86" s="91"/>
      <c r="B86" s="91"/>
      <c r="C86" s="91"/>
      <c r="D86" s="91"/>
    </row>
    <row r="87" spans="1:4" ht="15">
      <c r="A87" s="91"/>
      <c r="B87" s="91"/>
      <c r="C87" s="91"/>
      <c r="D87" s="91"/>
    </row>
    <row r="88" spans="1:4" ht="15">
      <c r="A88" s="91"/>
      <c r="B88" s="91"/>
      <c r="C88" s="91"/>
      <c r="D88" s="91"/>
    </row>
    <row r="89" spans="1:4" ht="15">
      <c r="A89" s="91"/>
      <c r="B89" s="91"/>
      <c r="C89" s="91"/>
      <c r="D89" s="91"/>
    </row>
    <row r="90" spans="1:4" ht="15">
      <c r="A90" s="91"/>
      <c r="B90" s="91"/>
      <c r="C90" s="91"/>
      <c r="D90" s="91"/>
    </row>
    <row r="91" spans="1:4" ht="15">
      <c r="A91" s="91"/>
      <c r="B91" s="91"/>
      <c r="C91" s="91"/>
      <c r="D91" s="91"/>
    </row>
    <row r="92" spans="1:4" ht="15">
      <c r="A92" s="91"/>
      <c r="B92" s="91"/>
      <c r="C92" s="91"/>
      <c r="D92" s="91"/>
    </row>
    <row r="93" spans="1:4" ht="15">
      <c r="A93" s="91"/>
      <c r="B93" s="91"/>
      <c r="C93" s="91"/>
      <c r="D93" s="91"/>
    </row>
    <row r="94" spans="1:4" ht="15">
      <c r="A94" s="91"/>
      <c r="B94" s="91"/>
      <c r="C94" s="91"/>
      <c r="D94" s="91"/>
    </row>
    <row r="95" spans="1:4" ht="15">
      <c r="A95" s="91"/>
      <c r="B95" s="91"/>
      <c r="C95" s="91"/>
      <c r="D95" s="91"/>
    </row>
    <row r="96" spans="1:4" ht="15">
      <c r="A96" s="91"/>
      <c r="B96" s="91"/>
      <c r="C96" s="91"/>
      <c r="D96" s="91"/>
    </row>
    <row r="97" spans="1:4" ht="15">
      <c r="A97" s="91"/>
      <c r="B97" s="91"/>
      <c r="C97" s="91"/>
      <c r="D97" s="91"/>
    </row>
    <row r="98" spans="1:4" ht="15">
      <c r="A98" s="91"/>
      <c r="B98" s="91"/>
      <c r="C98" s="91"/>
      <c r="D98" s="91"/>
    </row>
    <row r="99" spans="1:4" ht="15">
      <c r="A99" s="91"/>
      <c r="B99" s="91"/>
      <c r="C99" s="91"/>
      <c r="D99" s="9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8515625" style="7" customWidth="1"/>
    <col min="2" max="2" width="50.7109375" style="7" customWidth="1"/>
    <col min="3" max="4" width="15.421875" style="7" customWidth="1"/>
    <col min="5" max="5" width="1.421875" style="7" customWidth="1"/>
    <col min="6" max="6" width="9.140625" style="7" customWidth="1"/>
    <col min="7" max="7" width="11.57421875" style="7" customWidth="1"/>
    <col min="8" max="16384" width="9.140625" style="7" customWidth="1"/>
  </cols>
  <sheetData>
    <row r="1" spans="1:4" s="6" customFormat="1" ht="39.75" customHeight="1" thickBot="1">
      <c r="A1" s="50" t="s">
        <v>156</v>
      </c>
      <c r="B1" s="51"/>
      <c r="C1" s="51"/>
      <c r="D1" s="52"/>
    </row>
    <row r="2" spans="1:4" s="6" customFormat="1" ht="19.5" customHeight="1" thickBot="1">
      <c r="A2" s="53"/>
      <c r="B2" s="54"/>
      <c r="C2" s="54"/>
      <c r="D2" s="55"/>
    </row>
    <row r="3" spans="1:4" s="6" customFormat="1" ht="19.5" customHeight="1" thickBot="1">
      <c r="A3" s="56"/>
      <c r="B3" s="57"/>
      <c r="C3" s="57"/>
      <c r="D3" s="57"/>
    </row>
    <row r="4" spans="1:4" ht="19.5" customHeight="1" thickBot="1">
      <c r="A4" s="58" t="s">
        <v>13</v>
      </c>
      <c r="B4" s="58"/>
      <c r="C4" s="58"/>
      <c r="D4" s="58"/>
    </row>
    <row r="5" spans="1:4" ht="15.75" thickBot="1">
      <c r="A5" s="28" t="s">
        <v>14</v>
      </c>
      <c r="B5" s="28" t="s">
        <v>157</v>
      </c>
      <c r="C5" s="28" t="s">
        <v>17</v>
      </c>
      <c r="D5" s="28" t="s">
        <v>18</v>
      </c>
    </row>
    <row r="6" spans="1:4" ht="15">
      <c r="A6" s="77"/>
      <c r="B6" s="78" t="s">
        <v>158</v>
      </c>
      <c r="C6" s="9">
        <v>-2598</v>
      </c>
      <c r="D6" s="9">
        <v>96</v>
      </c>
    </row>
    <row r="7" spans="1:4" ht="46.5">
      <c r="A7" s="10" t="s">
        <v>159</v>
      </c>
      <c r="B7" s="10" t="s">
        <v>160</v>
      </c>
      <c r="C7" s="93">
        <v>1607</v>
      </c>
      <c r="D7" s="93">
        <v>7144</v>
      </c>
    </row>
    <row r="8" spans="1:4" ht="24">
      <c r="A8" s="10" t="s">
        <v>161</v>
      </c>
      <c r="B8" s="10" t="s">
        <v>162</v>
      </c>
      <c r="C8" s="23">
        <v>0</v>
      </c>
      <c r="D8" s="23">
        <v>-101</v>
      </c>
    </row>
    <row r="9" spans="1:4" ht="15">
      <c r="A9" s="10" t="s">
        <v>163</v>
      </c>
      <c r="B9" s="10" t="s">
        <v>164</v>
      </c>
      <c r="C9" s="23">
        <v>0</v>
      </c>
      <c r="D9" s="23">
        <v>0</v>
      </c>
    </row>
    <row r="10" spans="1:4" ht="15">
      <c r="A10" s="10"/>
      <c r="B10" s="10" t="s">
        <v>165</v>
      </c>
      <c r="C10" s="22">
        <v>-2008</v>
      </c>
      <c r="D10" s="22">
        <v>-5711</v>
      </c>
    </row>
    <row r="11" spans="1:4" ht="24">
      <c r="A11" s="10" t="s">
        <v>166</v>
      </c>
      <c r="B11" s="10" t="s">
        <v>167</v>
      </c>
      <c r="C11" s="93">
        <v>-1990</v>
      </c>
      <c r="D11" s="93">
        <v>-6238</v>
      </c>
    </row>
    <row r="12" spans="1:4" ht="46.5">
      <c r="A12" s="10" t="s">
        <v>168</v>
      </c>
      <c r="B12" s="10" t="s">
        <v>169</v>
      </c>
      <c r="C12" s="93">
        <v>0</v>
      </c>
      <c r="D12" s="93">
        <v>-5</v>
      </c>
    </row>
    <row r="13" spans="1:4" ht="15">
      <c r="A13" s="10" t="s">
        <v>170</v>
      </c>
      <c r="B13" s="10" t="s">
        <v>171</v>
      </c>
      <c r="C13" s="93">
        <v>-23</v>
      </c>
      <c r="D13" s="93">
        <v>-99</v>
      </c>
    </row>
    <row r="14" spans="1:4" ht="35.25">
      <c r="A14" s="10" t="s">
        <v>172</v>
      </c>
      <c r="B14" s="10" t="s">
        <v>173</v>
      </c>
      <c r="C14" s="93">
        <v>5</v>
      </c>
      <c r="D14" s="93">
        <v>631</v>
      </c>
    </row>
    <row r="15" spans="1:4" ht="15">
      <c r="A15" s="10"/>
      <c r="B15" s="10" t="s">
        <v>174</v>
      </c>
      <c r="C15" s="22">
        <v>17379</v>
      </c>
      <c r="D15" s="22">
        <v>70433</v>
      </c>
    </row>
    <row r="16" spans="1:4" ht="15">
      <c r="A16" s="10" t="s">
        <v>175</v>
      </c>
      <c r="B16" s="10" t="s">
        <v>176</v>
      </c>
      <c r="C16" s="93">
        <v>548</v>
      </c>
      <c r="D16" s="93">
        <v>3109</v>
      </c>
    </row>
    <row r="17" spans="1:4" ht="24">
      <c r="A17" s="10" t="s">
        <v>177</v>
      </c>
      <c r="B17" s="10" t="s">
        <v>178</v>
      </c>
      <c r="C17" s="93">
        <v>16831</v>
      </c>
      <c r="D17" s="93">
        <v>67324</v>
      </c>
    </row>
    <row r="18" spans="1:4" ht="15">
      <c r="A18" s="10"/>
      <c r="B18" s="10" t="s">
        <v>179</v>
      </c>
      <c r="C18" s="22">
        <v>-7765</v>
      </c>
      <c r="D18" s="22">
        <v>-30060</v>
      </c>
    </row>
    <row r="19" spans="1:4" ht="24">
      <c r="A19" s="10" t="s">
        <v>180</v>
      </c>
      <c r="B19" s="10" t="s">
        <v>181</v>
      </c>
      <c r="C19" s="23">
        <v>-5909</v>
      </c>
      <c r="D19" s="23">
        <v>-23073</v>
      </c>
    </row>
    <row r="20" spans="1:4" ht="24">
      <c r="A20" s="10" t="s">
        <v>182</v>
      </c>
      <c r="B20" s="10" t="s">
        <v>183</v>
      </c>
      <c r="C20" s="23">
        <v>-1856</v>
      </c>
      <c r="D20" s="23">
        <v>-6987</v>
      </c>
    </row>
    <row r="21" spans="1:4" ht="24">
      <c r="A21" s="10" t="s">
        <v>184</v>
      </c>
      <c r="B21" s="10" t="s">
        <v>185</v>
      </c>
      <c r="C21" s="23">
        <v>0</v>
      </c>
      <c r="D21" s="23">
        <v>0</v>
      </c>
    </row>
    <row r="22" spans="1:4" ht="15">
      <c r="A22" s="10"/>
      <c r="B22" s="10" t="s">
        <v>186</v>
      </c>
      <c r="C22" s="22">
        <v>-11295</v>
      </c>
      <c r="D22" s="22">
        <v>-39486</v>
      </c>
    </row>
    <row r="23" spans="1:4" ht="57.75">
      <c r="A23" s="10" t="s">
        <v>187</v>
      </c>
      <c r="B23" s="10" t="s">
        <v>188</v>
      </c>
      <c r="C23" s="23">
        <v>-11236</v>
      </c>
      <c r="D23" s="23">
        <v>-39030</v>
      </c>
    </row>
    <row r="24" spans="1:4" ht="24">
      <c r="A24" s="10" t="s">
        <v>189</v>
      </c>
      <c r="B24" s="10" t="s">
        <v>190</v>
      </c>
      <c r="C24" s="23">
        <v>-59</v>
      </c>
      <c r="D24" s="23">
        <v>-461</v>
      </c>
    </row>
    <row r="25" spans="1:7" ht="24">
      <c r="A25" s="10" t="s">
        <v>191</v>
      </c>
      <c r="B25" s="10" t="s">
        <v>192</v>
      </c>
      <c r="C25" s="23">
        <v>0</v>
      </c>
      <c r="D25" s="23">
        <v>5</v>
      </c>
      <c r="G25" s="15"/>
    </row>
    <row r="26" spans="1:4" ht="15">
      <c r="A26" s="10" t="s">
        <v>193</v>
      </c>
      <c r="B26" s="10" t="s">
        <v>194</v>
      </c>
      <c r="C26" s="23">
        <v>0</v>
      </c>
      <c r="D26" s="23">
        <v>0</v>
      </c>
    </row>
    <row r="27" spans="1:4" ht="15">
      <c r="A27" s="10"/>
      <c r="B27" s="10" t="s">
        <v>195</v>
      </c>
      <c r="C27" s="22">
        <v>-411</v>
      </c>
      <c r="D27" s="22">
        <v>-1700</v>
      </c>
    </row>
    <row r="28" spans="1:4" ht="15">
      <c r="A28" s="10" t="s">
        <v>196</v>
      </c>
      <c r="B28" s="10" t="s">
        <v>197</v>
      </c>
      <c r="C28" s="23">
        <v>-54</v>
      </c>
      <c r="D28" s="23">
        <v>-268</v>
      </c>
    </row>
    <row r="29" spans="1:4" ht="15">
      <c r="A29" s="10" t="s">
        <v>198</v>
      </c>
      <c r="B29" s="10" t="s">
        <v>199</v>
      </c>
      <c r="C29" s="23">
        <v>-357</v>
      </c>
      <c r="D29" s="23">
        <v>-1432</v>
      </c>
    </row>
    <row r="30" spans="1:4" ht="15">
      <c r="A30" s="10" t="s">
        <v>200</v>
      </c>
      <c r="B30" s="10" t="s">
        <v>201</v>
      </c>
      <c r="C30" s="23">
        <v>0</v>
      </c>
      <c r="D30" s="23">
        <v>0</v>
      </c>
    </row>
    <row r="31" spans="1:4" ht="24">
      <c r="A31" s="10"/>
      <c r="B31" s="10" t="s">
        <v>202</v>
      </c>
      <c r="C31" s="23">
        <v>0</v>
      </c>
      <c r="D31" s="23">
        <v>0</v>
      </c>
    </row>
    <row r="32" spans="1:4" ht="24">
      <c r="A32" s="10" t="s">
        <v>203</v>
      </c>
      <c r="B32" s="10" t="s">
        <v>204</v>
      </c>
      <c r="C32" s="23">
        <v>0</v>
      </c>
      <c r="D32" s="23">
        <v>0</v>
      </c>
    </row>
    <row r="33" spans="1:4" s="96" customFormat="1" ht="24">
      <c r="A33" s="94"/>
      <c r="B33" s="94" t="s">
        <v>205</v>
      </c>
      <c r="C33" s="95">
        <v>0</v>
      </c>
      <c r="D33" s="95">
        <v>0</v>
      </c>
    </row>
    <row r="34" spans="1:4" s="96" customFormat="1" ht="15">
      <c r="A34" s="94"/>
      <c r="B34" s="94" t="s">
        <v>206</v>
      </c>
      <c r="C34" s="95">
        <v>0</v>
      </c>
      <c r="D34" s="95">
        <v>0</v>
      </c>
    </row>
    <row r="35" spans="1:4" s="97" customFormat="1" ht="15">
      <c r="A35" s="10" t="s">
        <v>207</v>
      </c>
      <c r="B35" s="10" t="s">
        <v>208</v>
      </c>
      <c r="C35" s="23">
        <v>0</v>
      </c>
      <c r="D35" s="23">
        <v>0</v>
      </c>
    </row>
    <row r="36" spans="1:4" s="97" customFormat="1" ht="15">
      <c r="A36" s="10" t="s">
        <v>209</v>
      </c>
      <c r="B36" s="10" t="s">
        <v>210</v>
      </c>
      <c r="C36" s="23">
        <v>0</v>
      </c>
      <c r="D36" s="23">
        <v>0</v>
      </c>
    </row>
    <row r="37" spans="1:4" ht="15">
      <c r="A37" s="10" t="s">
        <v>211</v>
      </c>
      <c r="B37" s="10" t="s">
        <v>212</v>
      </c>
      <c r="C37" s="23">
        <v>0</v>
      </c>
      <c r="D37" s="23">
        <v>0</v>
      </c>
    </row>
    <row r="38" spans="1:4" ht="15">
      <c r="A38" s="10"/>
      <c r="B38" s="10" t="s">
        <v>213</v>
      </c>
      <c r="C38" s="22">
        <v>0</v>
      </c>
      <c r="D38" s="22">
        <v>0</v>
      </c>
    </row>
    <row r="39" spans="1:4" ht="15">
      <c r="A39" s="10" t="s">
        <v>214</v>
      </c>
      <c r="B39" s="10" t="s">
        <v>208</v>
      </c>
      <c r="C39" s="23">
        <v>0</v>
      </c>
      <c r="D39" s="23">
        <v>0</v>
      </c>
    </row>
    <row r="40" spans="1:4" ht="15">
      <c r="A40" s="10" t="s">
        <v>215</v>
      </c>
      <c r="B40" s="10" t="s">
        <v>210</v>
      </c>
      <c r="C40" s="23">
        <v>0</v>
      </c>
      <c r="D40" s="23">
        <v>0</v>
      </c>
    </row>
    <row r="41" spans="1:4" ht="15">
      <c r="A41" s="10" t="s">
        <v>216</v>
      </c>
      <c r="B41" s="10" t="s">
        <v>212</v>
      </c>
      <c r="C41" s="23">
        <v>0</v>
      </c>
      <c r="D41" s="23">
        <v>0</v>
      </c>
    </row>
    <row r="42" spans="1:4" ht="15">
      <c r="A42" s="10" t="s">
        <v>217</v>
      </c>
      <c r="B42" s="10" t="s">
        <v>218</v>
      </c>
      <c r="C42" s="23">
        <v>0</v>
      </c>
      <c r="D42" s="23">
        <v>0</v>
      </c>
    </row>
    <row r="43" spans="1:4" ht="15">
      <c r="A43" s="10" t="s">
        <v>217</v>
      </c>
      <c r="B43" s="10" t="s">
        <v>219</v>
      </c>
      <c r="C43" s="22">
        <v>0</v>
      </c>
      <c r="D43" s="22">
        <v>0</v>
      </c>
    </row>
    <row r="44" spans="1:4" ht="15">
      <c r="A44" s="10" t="s">
        <v>220</v>
      </c>
      <c r="B44" s="10" t="s">
        <v>221</v>
      </c>
      <c r="C44" s="23">
        <v>0</v>
      </c>
      <c r="D44" s="23">
        <v>0</v>
      </c>
    </row>
    <row r="45" spans="1:4" ht="15">
      <c r="A45" s="10" t="s">
        <v>222</v>
      </c>
      <c r="B45" s="10" t="s">
        <v>223</v>
      </c>
      <c r="C45" s="23">
        <v>0</v>
      </c>
      <c r="D45" s="23">
        <v>0</v>
      </c>
    </row>
    <row r="46" spans="1:4" ht="24">
      <c r="A46" s="8"/>
      <c r="B46" s="8" t="s">
        <v>224</v>
      </c>
      <c r="C46" s="9">
        <v>-2493</v>
      </c>
      <c r="D46" s="9">
        <v>519</v>
      </c>
    </row>
    <row r="47" spans="1:4" ht="15">
      <c r="A47" s="10"/>
      <c r="B47" s="10" t="s">
        <v>225</v>
      </c>
      <c r="C47" s="22">
        <v>0</v>
      </c>
      <c r="D47" s="22">
        <v>0</v>
      </c>
    </row>
    <row r="48" spans="1:4" ht="15">
      <c r="A48" s="10" t="s">
        <v>226</v>
      </c>
      <c r="B48" s="10" t="s">
        <v>227</v>
      </c>
      <c r="C48" s="23">
        <v>0</v>
      </c>
      <c r="D48" s="23">
        <v>0</v>
      </c>
    </row>
    <row r="49" spans="1:4" ht="24">
      <c r="A49" s="10" t="s">
        <v>228</v>
      </c>
      <c r="B49" s="10" t="s">
        <v>229</v>
      </c>
      <c r="C49" s="23">
        <v>0</v>
      </c>
      <c r="D49" s="23">
        <v>0</v>
      </c>
    </row>
    <row r="50" spans="1:4" ht="15">
      <c r="A50" s="10"/>
      <c r="B50" s="10" t="s">
        <v>230</v>
      </c>
      <c r="C50" s="22">
        <v>-100</v>
      </c>
      <c r="D50" s="22">
        <v>-33</v>
      </c>
    </row>
    <row r="51" spans="1:4" ht="69">
      <c r="A51" s="10" t="s">
        <v>231</v>
      </c>
      <c r="B51" s="10" t="s">
        <v>232</v>
      </c>
      <c r="C51" s="23">
        <v>0</v>
      </c>
      <c r="D51" s="23">
        <v>0</v>
      </c>
    </row>
    <row r="52" spans="1:4" ht="80.25">
      <c r="A52" s="10" t="s">
        <v>233</v>
      </c>
      <c r="B52" s="10" t="s">
        <v>234</v>
      </c>
      <c r="C52" s="23">
        <v>-100</v>
      </c>
      <c r="D52" s="23">
        <v>-33</v>
      </c>
    </row>
    <row r="53" spans="1:4" ht="15">
      <c r="A53" s="10" t="s">
        <v>235</v>
      </c>
      <c r="B53" s="10" t="s">
        <v>236</v>
      </c>
      <c r="C53" s="23">
        <v>0</v>
      </c>
      <c r="D53" s="23">
        <v>0</v>
      </c>
    </row>
    <row r="54" spans="1:4" ht="24">
      <c r="A54" s="10" t="s">
        <v>237</v>
      </c>
      <c r="B54" s="10" t="s">
        <v>238</v>
      </c>
      <c r="C54" s="23">
        <v>0</v>
      </c>
      <c r="D54" s="23">
        <v>0</v>
      </c>
    </row>
    <row r="55" spans="1:4" ht="15">
      <c r="A55" s="10" t="s">
        <v>239</v>
      </c>
      <c r="B55" s="10" t="s">
        <v>240</v>
      </c>
      <c r="C55" s="23">
        <v>-6</v>
      </c>
      <c r="D55" s="23">
        <v>-390</v>
      </c>
    </row>
    <row r="56" spans="1:4" ht="46.5">
      <c r="A56" s="10" t="s">
        <v>241</v>
      </c>
      <c r="B56" s="10" t="s">
        <v>242</v>
      </c>
      <c r="C56" s="23">
        <v>0</v>
      </c>
      <c r="D56" s="23">
        <v>0</v>
      </c>
    </row>
    <row r="57" spans="1:4" ht="15">
      <c r="A57" s="10"/>
      <c r="B57" s="10" t="s">
        <v>243</v>
      </c>
      <c r="C57" s="23">
        <v>1</v>
      </c>
      <c r="D57" s="23">
        <v>0</v>
      </c>
    </row>
    <row r="58" spans="1:4" ht="24">
      <c r="A58" s="8"/>
      <c r="B58" s="8" t="s">
        <v>244</v>
      </c>
      <c r="C58" s="9">
        <v>-105</v>
      </c>
      <c r="D58" s="9">
        <v>-423</v>
      </c>
    </row>
    <row r="59" spans="1:4" ht="24">
      <c r="A59" s="8"/>
      <c r="B59" s="8" t="s">
        <v>245</v>
      </c>
      <c r="C59" s="9">
        <v>-2598</v>
      </c>
      <c r="D59" s="9">
        <v>96</v>
      </c>
    </row>
    <row r="60" spans="1:4" ht="24">
      <c r="A60" s="10" t="s">
        <v>246</v>
      </c>
      <c r="B60" s="10" t="s">
        <v>247</v>
      </c>
      <c r="C60" s="23">
        <v>0</v>
      </c>
      <c r="D60" s="23">
        <v>0</v>
      </c>
    </row>
    <row r="61" spans="1:4" ht="24">
      <c r="A61" s="8"/>
      <c r="B61" s="8" t="s">
        <v>248</v>
      </c>
      <c r="C61" s="9">
        <v>-2598</v>
      </c>
      <c r="D61" s="9">
        <v>96</v>
      </c>
    </row>
    <row r="62" spans="1:4" ht="15">
      <c r="A62" s="77"/>
      <c r="B62" s="78" t="s">
        <v>249</v>
      </c>
      <c r="C62" s="79" t="s">
        <v>14</v>
      </c>
      <c r="D62" s="79" t="s">
        <v>14</v>
      </c>
    </row>
    <row r="63" spans="1:4" ht="24">
      <c r="A63" s="10"/>
      <c r="B63" s="10" t="s">
        <v>250</v>
      </c>
      <c r="C63" s="23">
        <v>0</v>
      </c>
      <c r="D63" s="23">
        <v>0</v>
      </c>
    </row>
    <row r="64" spans="1:4" ht="15">
      <c r="A64" s="10"/>
      <c r="B64" s="10" t="s">
        <v>251</v>
      </c>
      <c r="C64" s="9">
        <v>-2598</v>
      </c>
      <c r="D64" s="9">
        <v>96</v>
      </c>
    </row>
    <row r="65" spans="1:4" ht="15">
      <c r="A65" s="91"/>
      <c r="B65" s="91"/>
      <c r="C65" s="91"/>
      <c r="D65" s="91"/>
    </row>
    <row r="66" spans="1:4" ht="15">
      <c r="A66" s="24" t="s">
        <v>138</v>
      </c>
      <c r="B66" s="91"/>
      <c r="C66" s="91"/>
      <c r="D66" s="91"/>
    </row>
    <row r="67" spans="1:4" ht="15">
      <c r="A67" s="91"/>
      <c r="B67" s="91"/>
      <c r="C67" s="91"/>
      <c r="D67" s="9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A1" sqref="A1:D1"/>
    </sheetView>
  </sheetViews>
  <sheetFormatPr defaultColWidth="9.28125" defaultRowHeight="15"/>
  <cols>
    <col min="1" max="1" width="28.7109375" style="7" customWidth="1"/>
    <col min="2" max="2" width="86.57421875" style="7" customWidth="1"/>
    <col min="3" max="4" width="15.421875" style="7" customWidth="1"/>
    <col min="5" max="16384" width="9.28125" style="7" customWidth="1"/>
  </cols>
  <sheetData>
    <row r="1" spans="1:4" s="6" customFormat="1" ht="39.75" customHeight="1" thickBot="1">
      <c r="A1" s="50" t="s">
        <v>156</v>
      </c>
      <c r="B1" s="51"/>
      <c r="C1" s="51"/>
      <c r="D1" s="52"/>
    </row>
    <row r="2" spans="1:4" s="6" customFormat="1" ht="19.5" customHeight="1" thickBot="1">
      <c r="A2" s="53"/>
      <c r="B2" s="54"/>
      <c r="C2" s="54"/>
      <c r="D2" s="55"/>
    </row>
    <row r="3" spans="1:4" s="6" customFormat="1" ht="19.5" customHeight="1" thickBot="1">
      <c r="A3" s="56"/>
      <c r="B3" s="57"/>
      <c r="C3" s="57"/>
      <c r="D3" s="57"/>
    </row>
    <row r="4" spans="1:4" ht="19.5" customHeight="1" thickBot="1">
      <c r="A4" s="58" t="s">
        <v>13</v>
      </c>
      <c r="B4" s="58"/>
      <c r="C4" s="58"/>
      <c r="D4" s="58"/>
    </row>
    <row r="5" spans="1:4" ht="15.75" thickBot="1">
      <c r="A5" s="28" t="s">
        <v>14</v>
      </c>
      <c r="B5" s="28" t="s">
        <v>157</v>
      </c>
      <c r="C5" s="28" t="s">
        <v>17</v>
      </c>
      <c r="D5" s="28" t="s">
        <v>18</v>
      </c>
    </row>
    <row r="6" spans="1:4" ht="15">
      <c r="A6" s="77"/>
      <c r="B6" s="78" t="s">
        <v>158</v>
      </c>
      <c r="C6" s="9">
        <f>+C61</f>
        <v>37</v>
      </c>
      <c r="D6" s="9">
        <f>+D61</f>
        <v>222</v>
      </c>
    </row>
    <row r="7" spans="1:4" ht="24">
      <c r="A7" s="10" t="s">
        <v>159</v>
      </c>
      <c r="B7" s="10" t="s">
        <v>160</v>
      </c>
      <c r="C7" s="23">
        <v>5154</v>
      </c>
      <c r="D7" s="23">
        <v>1718</v>
      </c>
    </row>
    <row r="8" spans="1:4" ht="15">
      <c r="A8" s="10" t="s">
        <v>161</v>
      </c>
      <c r="B8" s="10" t="s">
        <v>162</v>
      </c>
      <c r="C8" s="23">
        <v>0</v>
      </c>
      <c r="D8" s="23">
        <v>0</v>
      </c>
    </row>
    <row r="9" spans="1:4" ht="15">
      <c r="A9" s="10" t="s">
        <v>163</v>
      </c>
      <c r="B9" s="10" t="s">
        <v>164</v>
      </c>
      <c r="C9" s="23">
        <v>0</v>
      </c>
      <c r="D9" s="23">
        <v>0</v>
      </c>
    </row>
    <row r="10" spans="1:4" ht="15">
      <c r="A10" s="10"/>
      <c r="B10" s="10" t="s">
        <v>165</v>
      </c>
      <c r="C10" s="22">
        <f>+C11+C12+C13+C14</f>
        <v>-544</v>
      </c>
      <c r="D10" s="22">
        <f>+D11+D12+D13+D14</f>
        <v>-124</v>
      </c>
    </row>
    <row r="11" spans="1:4" ht="15">
      <c r="A11" s="10" t="s">
        <v>166</v>
      </c>
      <c r="B11" s="10" t="s">
        <v>167</v>
      </c>
      <c r="C11" s="23">
        <v>-212</v>
      </c>
      <c r="D11" s="23">
        <v>-71</v>
      </c>
    </row>
    <row r="12" spans="1:4" ht="35.25">
      <c r="A12" s="10" t="s">
        <v>168</v>
      </c>
      <c r="B12" s="10" t="s">
        <v>169</v>
      </c>
      <c r="C12" s="23">
        <v>-330</v>
      </c>
      <c r="D12" s="23">
        <v>-53</v>
      </c>
    </row>
    <row r="13" spans="1:4" ht="15">
      <c r="A13" s="10" t="s">
        <v>170</v>
      </c>
      <c r="B13" s="10" t="s">
        <v>171</v>
      </c>
      <c r="C13" s="23">
        <v>-2</v>
      </c>
      <c r="D13" s="23">
        <v>0</v>
      </c>
    </row>
    <row r="14" spans="1:4" ht="24">
      <c r="A14" s="10" t="s">
        <v>172</v>
      </c>
      <c r="B14" s="10" t="s">
        <v>173</v>
      </c>
      <c r="C14" s="23">
        <v>0</v>
      </c>
      <c r="D14" s="23">
        <v>0</v>
      </c>
    </row>
    <row r="15" spans="1:4" ht="15">
      <c r="A15" s="10"/>
      <c r="B15" s="10" t="s">
        <v>174</v>
      </c>
      <c r="C15" s="22">
        <f>+C16+C17</f>
        <v>7</v>
      </c>
      <c r="D15" s="22">
        <f>+D16+D17</f>
        <v>0</v>
      </c>
    </row>
    <row r="16" spans="1:4" ht="15">
      <c r="A16" s="10" t="s">
        <v>175</v>
      </c>
      <c r="B16" s="10" t="s">
        <v>176</v>
      </c>
      <c r="C16" s="23">
        <v>7</v>
      </c>
      <c r="D16" s="23">
        <v>0</v>
      </c>
    </row>
    <row r="17" spans="1:4" ht="15">
      <c r="A17" s="10" t="s">
        <v>177</v>
      </c>
      <c r="B17" s="10" t="s">
        <v>178</v>
      </c>
      <c r="C17" s="23">
        <v>0</v>
      </c>
      <c r="D17" s="23">
        <v>0</v>
      </c>
    </row>
    <row r="18" spans="1:4" ht="15">
      <c r="A18" s="10"/>
      <c r="B18" s="10" t="s">
        <v>179</v>
      </c>
      <c r="C18" s="22">
        <f>+C19+C20+C21</f>
        <v>-4241</v>
      </c>
      <c r="D18" s="22">
        <f>+D19+D20+D21</f>
        <v>-1302</v>
      </c>
    </row>
    <row r="19" spans="1:4" ht="15">
      <c r="A19" s="10" t="s">
        <v>180</v>
      </c>
      <c r="B19" s="10" t="s">
        <v>181</v>
      </c>
      <c r="C19" s="23">
        <v>-3300</v>
      </c>
      <c r="D19" s="23">
        <v>-1005</v>
      </c>
    </row>
    <row r="20" spans="1:4" ht="15">
      <c r="A20" s="10" t="s">
        <v>182</v>
      </c>
      <c r="B20" s="10" t="s">
        <v>183</v>
      </c>
      <c r="C20" s="23">
        <v>-941</v>
      </c>
      <c r="D20" s="23">
        <v>-297</v>
      </c>
    </row>
    <row r="21" spans="1:4" ht="15">
      <c r="A21" s="10" t="s">
        <v>184</v>
      </c>
      <c r="B21" s="10" t="s">
        <v>185</v>
      </c>
      <c r="C21" s="23">
        <v>0</v>
      </c>
      <c r="D21" s="23">
        <v>0</v>
      </c>
    </row>
    <row r="22" spans="1:4" ht="15">
      <c r="A22" s="10"/>
      <c r="B22" s="10" t="s">
        <v>186</v>
      </c>
      <c r="C22" s="22">
        <f>+C23+C24+C25+C26</f>
        <v>-167</v>
      </c>
      <c r="D22" s="22">
        <f>+D23+D24+D25+D26</f>
        <v>-13</v>
      </c>
    </row>
    <row r="23" spans="1:4" ht="35.25">
      <c r="A23" s="10" t="s">
        <v>187</v>
      </c>
      <c r="B23" s="10" t="s">
        <v>188</v>
      </c>
      <c r="C23" s="23">
        <v>-166</v>
      </c>
      <c r="D23" s="23">
        <v>-13</v>
      </c>
    </row>
    <row r="24" spans="1:4" ht="15">
      <c r="A24" s="10" t="s">
        <v>189</v>
      </c>
      <c r="B24" s="10" t="s">
        <v>190</v>
      </c>
      <c r="C24" s="23">
        <v>-1</v>
      </c>
      <c r="D24" s="23">
        <v>0</v>
      </c>
    </row>
    <row r="25" spans="1:4" ht="15">
      <c r="A25" s="10" t="s">
        <v>191</v>
      </c>
      <c r="B25" s="10" t="s">
        <v>192</v>
      </c>
      <c r="C25" s="23">
        <v>0</v>
      </c>
      <c r="D25" s="23">
        <v>0</v>
      </c>
    </row>
    <row r="26" spans="1:4" ht="15">
      <c r="A26" s="10" t="s">
        <v>193</v>
      </c>
      <c r="B26" s="10" t="s">
        <v>194</v>
      </c>
      <c r="C26" s="23">
        <v>0</v>
      </c>
      <c r="D26" s="23">
        <v>0</v>
      </c>
    </row>
    <row r="27" spans="1:4" ht="15">
      <c r="A27" s="10"/>
      <c r="B27" s="10" t="s">
        <v>195</v>
      </c>
      <c r="C27" s="22">
        <f>+C28+C29+C30</f>
        <v>-171</v>
      </c>
      <c r="D27" s="22">
        <f>+D28+D29+D30</f>
        <v>-57</v>
      </c>
    </row>
    <row r="28" spans="1:4" ht="15">
      <c r="A28" s="10" t="s">
        <v>196</v>
      </c>
      <c r="B28" s="10" t="s">
        <v>197</v>
      </c>
      <c r="C28" s="23">
        <v>-24</v>
      </c>
      <c r="D28" s="23">
        <v>-8</v>
      </c>
    </row>
    <row r="29" spans="1:4" ht="15">
      <c r="A29" s="10" t="s">
        <v>198</v>
      </c>
      <c r="B29" s="10" t="s">
        <v>199</v>
      </c>
      <c r="C29" s="23">
        <v>-147</v>
      </c>
      <c r="D29" s="23">
        <v>-49</v>
      </c>
    </row>
    <row r="30" spans="1:4" ht="15">
      <c r="A30" s="10" t="s">
        <v>200</v>
      </c>
      <c r="B30" s="10" t="s">
        <v>201</v>
      </c>
      <c r="C30" s="23">
        <v>0</v>
      </c>
      <c r="D30" s="23">
        <v>0</v>
      </c>
    </row>
    <row r="31" spans="1:4" ht="15">
      <c r="A31" s="10"/>
      <c r="B31" s="10" t="s">
        <v>202</v>
      </c>
      <c r="C31" s="23">
        <v>0</v>
      </c>
      <c r="D31" s="23">
        <v>0</v>
      </c>
    </row>
    <row r="32" spans="1:4" ht="15">
      <c r="A32" s="10" t="s">
        <v>203</v>
      </c>
      <c r="B32" s="10" t="s">
        <v>204</v>
      </c>
      <c r="C32" s="23">
        <v>0</v>
      </c>
      <c r="D32" s="23">
        <v>0</v>
      </c>
    </row>
    <row r="33" spans="1:4" ht="15">
      <c r="A33" s="10"/>
      <c r="B33" s="10" t="s">
        <v>205</v>
      </c>
      <c r="C33" s="22">
        <f>+C34+C38</f>
        <v>0</v>
      </c>
      <c r="D33" s="22">
        <f>+D34+D38</f>
        <v>0</v>
      </c>
    </row>
    <row r="34" spans="1:4" ht="15">
      <c r="A34" s="10"/>
      <c r="B34" s="10" t="s">
        <v>206</v>
      </c>
      <c r="C34" s="22">
        <f>+C35+C36+C37</f>
        <v>0</v>
      </c>
      <c r="D34" s="22">
        <f>+D35+D36+D37</f>
        <v>0</v>
      </c>
    </row>
    <row r="35" spans="1:4" ht="15">
      <c r="A35" s="10" t="s">
        <v>207</v>
      </c>
      <c r="B35" s="10" t="s">
        <v>208</v>
      </c>
      <c r="C35" s="23">
        <v>0</v>
      </c>
      <c r="D35" s="23">
        <v>0</v>
      </c>
    </row>
    <row r="36" spans="1:4" ht="15">
      <c r="A36" s="10" t="s">
        <v>209</v>
      </c>
      <c r="B36" s="10" t="s">
        <v>210</v>
      </c>
      <c r="C36" s="23">
        <v>0</v>
      </c>
      <c r="D36" s="23">
        <v>0</v>
      </c>
    </row>
    <row r="37" spans="1:4" ht="15">
      <c r="A37" s="10" t="s">
        <v>211</v>
      </c>
      <c r="B37" s="10" t="s">
        <v>212</v>
      </c>
      <c r="C37" s="23">
        <v>0</v>
      </c>
      <c r="D37" s="23">
        <v>0</v>
      </c>
    </row>
    <row r="38" spans="1:4" ht="15">
      <c r="A38" s="10"/>
      <c r="B38" s="10" t="s">
        <v>213</v>
      </c>
      <c r="C38" s="22">
        <f>+C39+C40+C41</f>
        <v>0</v>
      </c>
      <c r="D38" s="22">
        <f>+D39+D40+D41</f>
        <v>0</v>
      </c>
    </row>
    <row r="39" spans="1:4" ht="15">
      <c r="A39" s="10" t="s">
        <v>214</v>
      </c>
      <c r="B39" s="10" t="s">
        <v>208</v>
      </c>
      <c r="C39" s="23">
        <v>0</v>
      </c>
      <c r="D39" s="23">
        <v>0</v>
      </c>
    </row>
    <row r="40" spans="1:4" ht="15">
      <c r="A40" s="10" t="s">
        <v>215</v>
      </c>
      <c r="B40" s="10" t="s">
        <v>210</v>
      </c>
      <c r="C40" s="23">
        <v>0</v>
      </c>
      <c r="D40" s="23">
        <v>0</v>
      </c>
    </row>
    <row r="41" spans="1:4" ht="15">
      <c r="A41" s="10" t="s">
        <v>216</v>
      </c>
      <c r="B41" s="10" t="s">
        <v>212</v>
      </c>
      <c r="C41" s="23">
        <v>0</v>
      </c>
      <c r="D41" s="23">
        <v>0</v>
      </c>
    </row>
    <row r="42" spans="1:4" ht="15">
      <c r="A42" s="10" t="s">
        <v>217</v>
      </c>
      <c r="B42" s="10" t="s">
        <v>218</v>
      </c>
      <c r="C42" s="23">
        <v>-1</v>
      </c>
      <c r="D42" s="23">
        <v>0</v>
      </c>
    </row>
    <row r="43" spans="1:4" ht="15">
      <c r="A43" s="10" t="s">
        <v>217</v>
      </c>
      <c r="B43" s="10" t="s">
        <v>219</v>
      </c>
      <c r="C43" s="22">
        <f>+C44+C45</f>
        <v>0</v>
      </c>
      <c r="D43" s="22">
        <f>+D44+D45</f>
        <v>0</v>
      </c>
    </row>
    <row r="44" spans="1:4" ht="15">
      <c r="A44" s="10" t="s">
        <v>220</v>
      </c>
      <c r="B44" s="10" t="s">
        <v>221</v>
      </c>
      <c r="C44" s="23">
        <v>0</v>
      </c>
      <c r="D44" s="23">
        <v>0</v>
      </c>
    </row>
    <row r="45" spans="1:4" ht="15">
      <c r="A45" s="10" t="s">
        <v>222</v>
      </c>
      <c r="B45" s="10" t="s">
        <v>223</v>
      </c>
      <c r="C45" s="23">
        <v>0</v>
      </c>
      <c r="D45" s="23">
        <v>0</v>
      </c>
    </row>
    <row r="46" spans="1:4" ht="15">
      <c r="A46" s="8"/>
      <c r="B46" s="8" t="s">
        <v>224</v>
      </c>
      <c r="C46" s="9">
        <f>+C7+C8+C9+C10+C15+C18+C22+C27+C31+C32+C33+C42+C43</f>
        <v>37</v>
      </c>
      <c r="D46" s="9">
        <f>+D7+D8+D9+D10+D15+D18+D22+D27+D31+D32+D33+D42+D43</f>
        <v>222</v>
      </c>
    </row>
    <row r="47" spans="1:4" ht="15">
      <c r="A47" s="10"/>
      <c r="B47" s="10" t="s">
        <v>225</v>
      </c>
      <c r="C47" s="22">
        <f>+C48+C49</f>
        <v>0</v>
      </c>
      <c r="D47" s="22">
        <f>+D48+D49</f>
        <v>0</v>
      </c>
    </row>
    <row r="48" spans="1:4" ht="15">
      <c r="A48" s="10" t="s">
        <v>226</v>
      </c>
      <c r="B48" s="10" t="s">
        <v>227</v>
      </c>
      <c r="C48" s="23">
        <v>0</v>
      </c>
      <c r="D48" s="23">
        <v>0</v>
      </c>
    </row>
    <row r="49" spans="1:4" ht="15">
      <c r="A49" s="10" t="s">
        <v>228</v>
      </c>
      <c r="B49" s="10" t="s">
        <v>229</v>
      </c>
      <c r="C49" s="23">
        <v>0</v>
      </c>
      <c r="D49" s="23">
        <v>0</v>
      </c>
    </row>
    <row r="50" spans="1:4" ht="15">
      <c r="A50" s="10"/>
      <c r="B50" s="10" t="s">
        <v>230</v>
      </c>
      <c r="C50" s="22">
        <f>+C51+C52+C53</f>
        <v>0</v>
      </c>
      <c r="D50" s="22">
        <f>+D51+D52+D53</f>
        <v>0</v>
      </c>
    </row>
    <row r="51" spans="1:4" ht="46.5">
      <c r="A51" s="10" t="s">
        <v>231</v>
      </c>
      <c r="B51" s="10" t="s">
        <v>232</v>
      </c>
      <c r="C51" s="23">
        <v>0</v>
      </c>
      <c r="D51" s="23">
        <v>0</v>
      </c>
    </row>
    <row r="52" spans="1:4" ht="57.75">
      <c r="A52" s="10" t="s">
        <v>233</v>
      </c>
      <c r="B52" s="10" t="s">
        <v>234</v>
      </c>
      <c r="C52" s="23">
        <v>0</v>
      </c>
      <c r="D52" s="23">
        <v>0</v>
      </c>
    </row>
    <row r="53" spans="1:4" ht="15">
      <c r="A53" s="10" t="s">
        <v>235</v>
      </c>
      <c r="B53" s="10" t="s">
        <v>236</v>
      </c>
      <c r="C53" s="23">
        <v>0</v>
      </c>
      <c r="D53" s="23">
        <v>0</v>
      </c>
    </row>
    <row r="54" spans="1:4" ht="15">
      <c r="A54" s="10" t="s">
        <v>237</v>
      </c>
      <c r="B54" s="10" t="s">
        <v>238</v>
      </c>
      <c r="C54" s="23">
        <v>0</v>
      </c>
      <c r="D54" s="23">
        <v>0</v>
      </c>
    </row>
    <row r="55" spans="1:4" ht="15">
      <c r="A55" s="10" t="s">
        <v>239</v>
      </c>
      <c r="B55" s="10" t="s">
        <v>240</v>
      </c>
      <c r="C55" s="23">
        <v>0</v>
      </c>
      <c r="D55" s="23">
        <v>0</v>
      </c>
    </row>
    <row r="56" spans="1:4" ht="24">
      <c r="A56" s="10" t="s">
        <v>241</v>
      </c>
      <c r="B56" s="10" t="s">
        <v>242</v>
      </c>
      <c r="C56" s="23">
        <v>0</v>
      </c>
      <c r="D56" s="23">
        <v>0</v>
      </c>
    </row>
    <row r="57" spans="1:4" ht="15">
      <c r="A57" s="10"/>
      <c r="B57" s="10" t="s">
        <v>243</v>
      </c>
      <c r="C57" s="23">
        <v>0</v>
      </c>
      <c r="D57" s="23">
        <v>0</v>
      </c>
    </row>
    <row r="58" spans="1:4" ht="15">
      <c r="A58" s="8"/>
      <c r="B58" s="8" t="s">
        <v>244</v>
      </c>
      <c r="C58" s="9">
        <f>+C47+C50+C54+C55+C56+C57</f>
        <v>0</v>
      </c>
      <c r="D58" s="9">
        <f>+D47+D50+D54+D55+D56+D57</f>
        <v>0</v>
      </c>
    </row>
    <row r="59" spans="1:4" ht="15">
      <c r="A59" s="8"/>
      <c r="B59" s="8" t="s">
        <v>245</v>
      </c>
      <c r="C59" s="9">
        <f>+C46+C58</f>
        <v>37</v>
      </c>
      <c r="D59" s="9">
        <f>+D46+D58</f>
        <v>222</v>
      </c>
    </row>
    <row r="60" spans="1:4" ht="15">
      <c r="A60" s="10" t="s">
        <v>246</v>
      </c>
      <c r="B60" s="10" t="s">
        <v>247</v>
      </c>
      <c r="C60" s="23">
        <v>0</v>
      </c>
      <c r="D60" s="23">
        <v>0</v>
      </c>
    </row>
    <row r="61" spans="1:4" ht="24">
      <c r="A61" s="8"/>
      <c r="B61" s="8" t="s">
        <v>248</v>
      </c>
      <c r="C61" s="9">
        <f>+C59+C60</f>
        <v>37</v>
      </c>
      <c r="D61" s="9">
        <f>+D59+D60</f>
        <v>222</v>
      </c>
    </row>
    <row r="62" spans="1:4" ht="15">
      <c r="A62" s="77"/>
      <c r="B62" s="78" t="s">
        <v>249</v>
      </c>
      <c r="C62" s="79" t="s">
        <v>14</v>
      </c>
      <c r="D62" s="79" t="s">
        <v>14</v>
      </c>
    </row>
    <row r="63" spans="1:4" ht="15">
      <c r="A63" s="10"/>
      <c r="B63" s="10" t="s">
        <v>250</v>
      </c>
      <c r="C63" s="23">
        <v>0</v>
      </c>
      <c r="D63" s="23">
        <v>0</v>
      </c>
    </row>
    <row r="64" spans="1:4" ht="15">
      <c r="A64" s="10"/>
      <c r="B64" s="10" t="s">
        <v>251</v>
      </c>
      <c r="C64" s="9">
        <f>+C61+C63</f>
        <v>37</v>
      </c>
      <c r="D64" s="9">
        <f>+D61+D63</f>
        <v>222</v>
      </c>
    </row>
    <row r="65" spans="1:4" ht="15">
      <c r="A65" s="91"/>
      <c r="B65" s="91"/>
      <c r="C65" s="91"/>
      <c r="D65" s="91"/>
    </row>
    <row r="66" spans="1:4" ht="15">
      <c r="A66" s="24" t="s">
        <v>138</v>
      </c>
      <c r="B66" s="91"/>
      <c r="C66" s="91"/>
      <c r="D66" s="91"/>
    </row>
    <row r="67" spans="1:4" ht="15">
      <c r="A67" s="91"/>
      <c r="B67" s="91"/>
      <c r="C67" s="91"/>
      <c r="D67" s="91"/>
    </row>
    <row r="68" spans="1:4" ht="15">
      <c r="A68" s="91"/>
      <c r="B68" s="91"/>
      <c r="C68" s="91"/>
      <c r="D68" s="91"/>
    </row>
    <row r="69" spans="1:4" ht="15">
      <c r="A69" s="91"/>
      <c r="B69" s="91"/>
      <c r="C69" s="91"/>
      <c r="D69" s="91"/>
    </row>
    <row r="70" spans="1:4" ht="15">
      <c r="A70" s="91"/>
      <c r="B70" s="91"/>
      <c r="C70" s="91"/>
      <c r="D70" s="91"/>
    </row>
    <row r="71" spans="1:4" ht="15">
      <c r="A71" s="91"/>
      <c r="B71" s="91"/>
      <c r="C71" s="91"/>
      <c r="D71" s="91"/>
    </row>
    <row r="72" spans="1:4" ht="15">
      <c r="A72" s="91"/>
      <c r="B72" s="91"/>
      <c r="C72" s="91"/>
      <c r="D72" s="91"/>
    </row>
    <row r="73" spans="1:4" ht="15">
      <c r="A73" s="91"/>
      <c r="B73" s="91"/>
      <c r="C73" s="91"/>
      <c r="D73" s="91"/>
    </row>
    <row r="74" spans="1:4" ht="15">
      <c r="A74" s="91"/>
      <c r="B74" s="91"/>
      <c r="C74" s="91"/>
      <c r="D74" s="91"/>
    </row>
    <row r="75" spans="1:4" ht="15">
      <c r="A75" s="91"/>
      <c r="B75" s="91"/>
      <c r="C75" s="91"/>
      <c r="D75" s="91"/>
    </row>
    <row r="76" spans="1:4" ht="15">
      <c r="A76" s="91"/>
      <c r="B76" s="91"/>
      <c r="C76" s="91"/>
      <c r="D76" s="91"/>
    </row>
    <row r="77" spans="1:4" ht="15">
      <c r="A77" s="91"/>
      <c r="B77" s="91"/>
      <c r="C77" s="91"/>
      <c r="D77" s="91"/>
    </row>
    <row r="78" spans="1:4" ht="15">
      <c r="A78" s="91"/>
      <c r="B78" s="91"/>
      <c r="C78" s="91"/>
      <c r="D78" s="91"/>
    </row>
    <row r="79" spans="1:4" ht="15">
      <c r="A79" s="91"/>
      <c r="B79" s="91"/>
      <c r="C79" s="91"/>
      <c r="D79" s="91"/>
    </row>
    <row r="80" spans="1:4" ht="15">
      <c r="A80" s="91"/>
      <c r="B80" s="91"/>
      <c r="C80" s="91"/>
      <c r="D80" s="91"/>
    </row>
    <row r="81" spans="1:4" ht="15">
      <c r="A81" s="91"/>
      <c r="B81" s="91"/>
      <c r="C81" s="91"/>
      <c r="D81" s="91"/>
    </row>
    <row r="82" spans="1:4" ht="15">
      <c r="A82" s="91"/>
      <c r="B82" s="91"/>
      <c r="C82" s="91"/>
      <c r="D82" s="91"/>
    </row>
    <row r="83" spans="1:4" ht="15">
      <c r="A83" s="91"/>
      <c r="B83" s="91"/>
      <c r="C83" s="91"/>
      <c r="D83" s="91"/>
    </row>
    <row r="84" spans="1:4" ht="15">
      <c r="A84" s="91"/>
      <c r="B84" s="91"/>
      <c r="C84" s="91"/>
      <c r="D84" s="91"/>
    </row>
    <row r="85" spans="1:4" ht="15">
      <c r="A85" s="91"/>
      <c r="B85" s="91"/>
      <c r="C85" s="91"/>
      <c r="D85" s="91"/>
    </row>
    <row r="86" spans="1:4" ht="15">
      <c r="A86" s="91"/>
      <c r="B86" s="91"/>
      <c r="C86" s="91"/>
      <c r="D86" s="91"/>
    </row>
    <row r="87" spans="1:4" ht="15">
      <c r="A87" s="91"/>
      <c r="B87" s="91"/>
      <c r="C87" s="91"/>
      <c r="D87" s="91"/>
    </row>
    <row r="88" spans="1:4" ht="15">
      <c r="A88" s="91"/>
      <c r="B88" s="91"/>
      <c r="C88" s="91"/>
      <c r="D88" s="91"/>
    </row>
    <row r="89" spans="1:4" ht="15">
      <c r="A89" s="91"/>
      <c r="B89" s="91"/>
      <c r="C89" s="91"/>
      <c r="D89" s="91"/>
    </row>
    <row r="90" spans="1:4" ht="15">
      <c r="A90" s="91"/>
      <c r="B90" s="91"/>
      <c r="C90" s="91"/>
      <c r="D90" s="91"/>
    </row>
    <row r="91" spans="1:4" ht="15">
      <c r="A91" s="91"/>
      <c r="B91" s="91"/>
      <c r="C91" s="91"/>
      <c r="D91" s="91"/>
    </row>
    <row r="92" spans="1:4" ht="15">
      <c r="A92" s="91"/>
      <c r="B92" s="91"/>
      <c r="C92" s="91"/>
      <c r="D92" s="91"/>
    </row>
    <row r="93" spans="1:4" ht="15">
      <c r="A93" s="91"/>
      <c r="B93" s="91"/>
      <c r="C93" s="91"/>
      <c r="D93" s="91"/>
    </row>
    <row r="94" spans="1:4" ht="15">
      <c r="A94" s="91"/>
      <c r="B94" s="91"/>
      <c r="C94" s="91"/>
      <c r="D94" s="91"/>
    </row>
    <row r="95" spans="1:4" ht="15">
      <c r="A95" s="91"/>
      <c r="B95" s="91"/>
      <c r="C95" s="91"/>
      <c r="D95" s="91"/>
    </row>
    <row r="96" spans="1:4" ht="15">
      <c r="A96" s="91"/>
      <c r="B96" s="91"/>
      <c r="C96" s="91"/>
      <c r="D96" s="91"/>
    </row>
    <row r="97" spans="1:4" ht="15">
      <c r="A97" s="91"/>
      <c r="B97" s="91"/>
      <c r="C97" s="91"/>
      <c r="D97" s="91"/>
    </row>
    <row r="98" spans="1:4" ht="15">
      <c r="A98" s="91"/>
      <c r="B98" s="91"/>
      <c r="C98" s="91"/>
      <c r="D98" s="91"/>
    </row>
    <row r="99" spans="1:4" ht="15">
      <c r="A99" s="91"/>
      <c r="B99" s="91"/>
      <c r="C99" s="91"/>
      <c r="D99" s="9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0" t="s">
        <v>156</v>
      </c>
      <c r="B1" s="51"/>
      <c r="C1" s="51"/>
      <c r="D1" s="52"/>
    </row>
    <row r="2" spans="1:4" s="6" customFormat="1" ht="19.5" customHeight="1" thickBot="1">
      <c r="A2" s="53"/>
      <c r="B2" s="54"/>
      <c r="C2" s="54"/>
      <c r="D2" s="55"/>
    </row>
    <row r="3" spans="1:4" s="6" customFormat="1" ht="19.5" customHeight="1" thickBot="1">
      <c r="A3" s="56"/>
      <c r="B3" s="57"/>
      <c r="C3" s="57"/>
      <c r="D3" s="57"/>
    </row>
    <row r="4" spans="1:4" ht="19.5" customHeight="1" thickBot="1">
      <c r="A4" s="58" t="s">
        <v>13</v>
      </c>
      <c r="B4" s="58"/>
      <c r="C4" s="58"/>
      <c r="D4" s="58"/>
    </row>
    <row r="5" spans="1:4" ht="15.75" thickBot="1">
      <c r="A5" s="28" t="s">
        <v>14</v>
      </c>
      <c r="B5" s="28" t="s">
        <v>157</v>
      </c>
      <c r="C5" s="28" t="s">
        <v>17</v>
      </c>
      <c r="D5" s="28" t="s">
        <v>18</v>
      </c>
    </row>
    <row r="6" spans="1:4" ht="15">
      <c r="A6" s="77"/>
      <c r="B6" s="78" t="s">
        <v>158</v>
      </c>
      <c r="C6" s="79">
        <v>0</v>
      </c>
      <c r="D6" s="79">
        <v>0</v>
      </c>
    </row>
    <row r="7" spans="1:4" ht="24">
      <c r="A7" s="10" t="s">
        <v>159</v>
      </c>
      <c r="B7" s="10" t="s">
        <v>160</v>
      </c>
      <c r="C7" s="23">
        <v>36</v>
      </c>
      <c r="D7" s="23">
        <v>205</v>
      </c>
    </row>
    <row r="8" spans="1:4" ht="15">
      <c r="A8" s="10" t="s">
        <v>161</v>
      </c>
      <c r="B8" s="10" t="s">
        <v>162</v>
      </c>
      <c r="C8" s="23">
        <v>0</v>
      </c>
      <c r="D8" s="23">
        <v>0</v>
      </c>
    </row>
    <row r="9" spans="1:4" ht="15">
      <c r="A9" s="10" t="s">
        <v>163</v>
      </c>
      <c r="B9" s="10" t="s">
        <v>164</v>
      </c>
      <c r="C9" s="23">
        <v>0</v>
      </c>
      <c r="D9" s="23">
        <v>12177</v>
      </c>
    </row>
    <row r="10" spans="1:4" ht="15">
      <c r="A10" s="10"/>
      <c r="B10" s="10" t="s">
        <v>165</v>
      </c>
      <c r="C10" s="22">
        <f>+C11+C12+C13+C14</f>
        <v>-5473</v>
      </c>
      <c r="D10" s="22">
        <f>+D11+D12+D13+D14</f>
        <v>-46118</v>
      </c>
    </row>
    <row r="11" spans="1:4" ht="15">
      <c r="A11" s="10" t="s">
        <v>166</v>
      </c>
      <c r="B11" s="10" t="s">
        <v>167</v>
      </c>
      <c r="C11" s="23">
        <v>0</v>
      </c>
      <c r="D11" s="23">
        <v>0</v>
      </c>
    </row>
    <row r="12" spans="1:4" ht="35.25">
      <c r="A12" s="10" t="s">
        <v>168</v>
      </c>
      <c r="B12" s="10" t="s">
        <v>169</v>
      </c>
      <c r="C12" s="23">
        <v>-6</v>
      </c>
      <c r="D12" s="23">
        <v>-29</v>
      </c>
    </row>
    <row r="13" spans="1:4" ht="15">
      <c r="A13" s="10" t="s">
        <v>170</v>
      </c>
      <c r="B13" s="10" t="s">
        <v>171</v>
      </c>
      <c r="C13" s="23">
        <v>-5459</v>
      </c>
      <c r="D13" s="23">
        <v>-46595</v>
      </c>
    </row>
    <row r="14" spans="1:4" ht="24">
      <c r="A14" s="10" t="s">
        <v>172</v>
      </c>
      <c r="B14" s="10" t="s">
        <v>173</v>
      </c>
      <c r="C14" s="23">
        <v>-8</v>
      </c>
      <c r="D14" s="23">
        <v>506</v>
      </c>
    </row>
    <row r="15" spans="1:4" ht="15">
      <c r="A15" s="10"/>
      <c r="B15" s="10" t="s">
        <v>174</v>
      </c>
      <c r="C15" s="22">
        <f>+C16+C17</f>
        <v>0</v>
      </c>
      <c r="D15" s="22">
        <f>+D16+D17</f>
        <v>1543</v>
      </c>
    </row>
    <row r="16" spans="1:4" ht="15">
      <c r="A16" s="10" t="s">
        <v>175</v>
      </c>
      <c r="B16" s="10" t="s">
        <v>176</v>
      </c>
      <c r="C16" s="23">
        <v>0</v>
      </c>
      <c r="D16" s="23">
        <v>1543</v>
      </c>
    </row>
    <row r="17" spans="1:4" ht="15">
      <c r="A17" s="10" t="s">
        <v>177</v>
      </c>
      <c r="B17" s="10" t="s">
        <v>178</v>
      </c>
      <c r="C17" s="23">
        <v>0</v>
      </c>
      <c r="D17" s="23">
        <v>0</v>
      </c>
    </row>
    <row r="18" spans="1:4" ht="15">
      <c r="A18" s="10"/>
      <c r="B18" s="10" t="s">
        <v>179</v>
      </c>
      <c r="C18" s="22">
        <f>+C19+C20+C21</f>
        <v>-13123</v>
      </c>
      <c r="D18" s="22">
        <f>+D19+D20+D21</f>
        <v>-49344</v>
      </c>
    </row>
    <row r="19" spans="1:4" ht="15">
      <c r="A19" s="10" t="s">
        <v>180</v>
      </c>
      <c r="B19" s="10" t="s">
        <v>181</v>
      </c>
      <c r="C19" s="23">
        <v>-10447</v>
      </c>
      <c r="D19" s="23">
        <v>-39711</v>
      </c>
    </row>
    <row r="20" spans="1:4" ht="15">
      <c r="A20" s="10" t="s">
        <v>182</v>
      </c>
      <c r="B20" s="10" t="s">
        <v>183</v>
      </c>
      <c r="C20" s="23">
        <v>-2676</v>
      </c>
      <c r="D20" s="23">
        <v>-9633</v>
      </c>
    </row>
    <row r="21" spans="1:4" ht="15">
      <c r="A21" s="10" t="s">
        <v>184</v>
      </c>
      <c r="B21" s="10" t="s">
        <v>185</v>
      </c>
      <c r="C21" s="23">
        <v>0</v>
      </c>
      <c r="D21" s="23">
        <v>0</v>
      </c>
    </row>
    <row r="22" spans="1:4" ht="15">
      <c r="A22" s="10"/>
      <c r="B22" s="10" t="s">
        <v>186</v>
      </c>
      <c r="C22" s="22">
        <f>+C23+C24+C25+C26</f>
        <v>-15443</v>
      </c>
      <c r="D22" s="22">
        <f>+D23+D24+D25+D26</f>
        <v>-98501</v>
      </c>
    </row>
    <row r="23" spans="1:4" ht="35.25">
      <c r="A23" s="10" t="s">
        <v>187</v>
      </c>
      <c r="B23" s="10" t="s">
        <v>188</v>
      </c>
      <c r="C23" s="23">
        <v>-15441</v>
      </c>
      <c r="D23" s="23">
        <v>-98959</v>
      </c>
    </row>
    <row r="24" spans="1:4" ht="15">
      <c r="A24" s="10" t="s">
        <v>189</v>
      </c>
      <c r="B24" s="10" t="s">
        <v>190</v>
      </c>
      <c r="C24" s="23">
        <v>0</v>
      </c>
      <c r="D24" s="23">
        <v>-16</v>
      </c>
    </row>
    <row r="25" spans="1:4" ht="15">
      <c r="A25" s="10" t="s">
        <v>191</v>
      </c>
      <c r="B25" s="10" t="s">
        <v>192</v>
      </c>
      <c r="C25" s="23">
        <v>0</v>
      </c>
      <c r="D25" s="23">
        <v>481</v>
      </c>
    </row>
    <row r="26" spans="1:4" ht="15">
      <c r="A26" s="10" t="s">
        <v>193</v>
      </c>
      <c r="B26" s="10" t="s">
        <v>194</v>
      </c>
      <c r="C26" s="23">
        <v>-2</v>
      </c>
      <c r="D26" s="23">
        <v>-7</v>
      </c>
    </row>
    <row r="27" spans="1:4" ht="15">
      <c r="A27" s="10"/>
      <c r="B27" s="10" t="s">
        <v>195</v>
      </c>
      <c r="C27" s="22">
        <f>+C28+C29+C30</f>
        <v>-14323</v>
      </c>
      <c r="D27" s="22">
        <f>+D28+D29+D30</f>
        <v>-53322</v>
      </c>
    </row>
    <row r="28" spans="1:4" ht="15">
      <c r="A28" s="10" t="s">
        <v>196</v>
      </c>
      <c r="B28" s="10" t="s">
        <v>197</v>
      </c>
      <c r="C28" s="23">
        <v>-7657</v>
      </c>
      <c r="D28" s="23">
        <v>-26996</v>
      </c>
    </row>
    <row r="29" spans="1:4" ht="15">
      <c r="A29" s="10" t="s">
        <v>198</v>
      </c>
      <c r="B29" s="10" t="s">
        <v>199</v>
      </c>
      <c r="C29" s="23">
        <v>-6666</v>
      </c>
      <c r="D29" s="23">
        <v>-26326</v>
      </c>
    </row>
    <row r="30" spans="1:4" ht="15">
      <c r="A30" s="10" t="s">
        <v>200</v>
      </c>
      <c r="B30" s="10" t="s">
        <v>201</v>
      </c>
      <c r="C30" s="23">
        <v>0</v>
      </c>
      <c r="D30" s="23">
        <v>0</v>
      </c>
    </row>
    <row r="31" spans="1:4" ht="15">
      <c r="A31" s="10"/>
      <c r="B31" s="10" t="s">
        <v>202</v>
      </c>
      <c r="C31" s="23">
        <v>435</v>
      </c>
      <c r="D31" s="23">
        <v>6172</v>
      </c>
    </row>
    <row r="32" spans="1:4" ht="15">
      <c r="A32" s="10" t="s">
        <v>203</v>
      </c>
      <c r="B32" s="10" t="s">
        <v>204</v>
      </c>
      <c r="C32" s="23">
        <v>0</v>
      </c>
      <c r="D32" s="23">
        <v>0</v>
      </c>
    </row>
    <row r="33" spans="1:4" ht="15">
      <c r="A33" s="10"/>
      <c r="B33" s="10" t="s">
        <v>205</v>
      </c>
      <c r="C33" s="22">
        <f>+C34+C38</f>
        <v>0</v>
      </c>
      <c r="D33" s="22">
        <f>+D34+D38</f>
        <v>-46</v>
      </c>
    </row>
    <row r="34" spans="1:4" ht="15">
      <c r="A34" s="10"/>
      <c r="B34" s="10" t="s">
        <v>206</v>
      </c>
      <c r="C34" s="22">
        <f>+C35+C36+C37</f>
        <v>0</v>
      </c>
      <c r="D34" s="22">
        <f>+D35+D36+D37</f>
        <v>0</v>
      </c>
    </row>
    <row r="35" spans="1:4" ht="15">
      <c r="A35" s="10" t="s">
        <v>207</v>
      </c>
      <c r="B35" s="10" t="s">
        <v>208</v>
      </c>
      <c r="C35" s="23">
        <v>0</v>
      </c>
      <c r="D35" s="23">
        <v>0</v>
      </c>
    </row>
    <row r="36" spans="1:4" ht="15">
      <c r="A36" s="10" t="s">
        <v>209</v>
      </c>
      <c r="B36" s="10" t="s">
        <v>210</v>
      </c>
      <c r="C36" s="23">
        <v>0</v>
      </c>
      <c r="D36" s="23">
        <v>0</v>
      </c>
    </row>
    <row r="37" spans="1:4" ht="15">
      <c r="A37" s="10" t="s">
        <v>211</v>
      </c>
      <c r="B37" s="10" t="s">
        <v>212</v>
      </c>
      <c r="C37" s="23">
        <v>0</v>
      </c>
      <c r="D37" s="23">
        <v>0</v>
      </c>
    </row>
    <row r="38" spans="1:4" ht="15">
      <c r="A38" s="10"/>
      <c r="B38" s="10" t="s">
        <v>213</v>
      </c>
      <c r="C38" s="22">
        <f>+C39+C40+C41</f>
        <v>0</v>
      </c>
      <c r="D38" s="22">
        <f>+D39+D40+D41</f>
        <v>-46</v>
      </c>
    </row>
    <row r="39" spans="1:4" ht="15">
      <c r="A39" s="10" t="s">
        <v>214</v>
      </c>
      <c r="B39" s="10" t="s">
        <v>208</v>
      </c>
      <c r="C39" s="23">
        <v>0</v>
      </c>
      <c r="D39" s="23">
        <v>0</v>
      </c>
    </row>
    <row r="40" spans="1:4" ht="15">
      <c r="A40" s="10" t="s">
        <v>215</v>
      </c>
      <c r="B40" s="10" t="s">
        <v>210</v>
      </c>
      <c r="C40" s="23">
        <v>0</v>
      </c>
      <c r="D40" s="23">
        <v>-46</v>
      </c>
    </row>
    <row r="41" spans="1:4" ht="15">
      <c r="A41" s="10" t="s">
        <v>216</v>
      </c>
      <c r="B41" s="10" t="s">
        <v>212</v>
      </c>
      <c r="C41" s="23">
        <v>0</v>
      </c>
      <c r="D41" s="23">
        <v>0</v>
      </c>
    </row>
    <row r="42" spans="1:4" ht="15">
      <c r="A42" s="10" t="s">
        <v>217</v>
      </c>
      <c r="B42" s="10" t="s">
        <v>218</v>
      </c>
      <c r="C42" s="23">
        <v>0</v>
      </c>
      <c r="D42" s="23">
        <v>0</v>
      </c>
    </row>
    <row r="43" spans="1:4" ht="15">
      <c r="A43" s="10" t="s">
        <v>217</v>
      </c>
      <c r="B43" s="10" t="s">
        <v>219</v>
      </c>
      <c r="C43" s="22">
        <f>+C44+C45</f>
        <v>0</v>
      </c>
      <c r="D43" s="22">
        <f>+D44+D45</f>
        <v>2</v>
      </c>
    </row>
    <row r="44" spans="1:4" ht="15">
      <c r="A44" s="10" t="s">
        <v>220</v>
      </c>
      <c r="B44" s="10" t="s">
        <v>221</v>
      </c>
      <c r="C44" s="23">
        <v>0</v>
      </c>
      <c r="D44" s="23">
        <v>0</v>
      </c>
    </row>
    <row r="45" spans="1:4" ht="15">
      <c r="A45" s="10" t="s">
        <v>222</v>
      </c>
      <c r="B45" s="10" t="s">
        <v>223</v>
      </c>
      <c r="C45" s="23">
        <v>0</v>
      </c>
      <c r="D45" s="23">
        <v>2</v>
      </c>
    </row>
    <row r="46" spans="1:4" ht="15">
      <c r="A46" s="8"/>
      <c r="B46" s="8" t="s">
        <v>224</v>
      </c>
      <c r="C46" s="9">
        <f>+C7+C8+C9+C10+C15+C18+C22+C27+C31+C32+C33+C42+C43</f>
        <v>-47891</v>
      </c>
      <c r="D46" s="9">
        <f>+D7+D8+D9+D10+D15+D18+D22+D27+D31+D32+D33+D42+D43</f>
        <v>-227232</v>
      </c>
    </row>
    <row r="47" spans="1:4" ht="15">
      <c r="A47" s="10"/>
      <c r="B47" s="10" t="s">
        <v>225</v>
      </c>
      <c r="C47" s="22">
        <f>+C48+C49</f>
        <v>0</v>
      </c>
      <c r="D47" s="22">
        <f>+D48+D49</f>
        <v>70</v>
      </c>
    </row>
    <row r="48" spans="1:4" ht="15">
      <c r="A48" s="10" t="s">
        <v>226</v>
      </c>
      <c r="B48" s="10" t="s">
        <v>227</v>
      </c>
      <c r="C48" s="23">
        <v>0</v>
      </c>
      <c r="D48" s="23">
        <v>0</v>
      </c>
    </row>
    <row r="49" spans="1:4" ht="15">
      <c r="A49" s="10" t="s">
        <v>228</v>
      </c>
      <c r="B49" s="10" t="s">
        <v>229</v>
      </c>
      <c r="C49" s="23">
        <v>0</v>
      </c>
      <c r="D49" s="23">
        <v>70</v>
      </c>
    </row>
    <row r="50" spans="1:4" ht="15">
      <c r="A50" s="10"/>
      <c r="B50" s="10" t="s">
        <v>230</v>
      </c>
      <c r="C50" s="22">
        <f>+C51+C52+C53</f>
        <v>0</v>
      </c>
      <c r="D50" s="22">
        <f>+D51+D52+D53</f>
        <v>-3</v>
      </c>
    </row>
    <row r="51" spans="1:4" ht="46.5">
      <c r="A51" s="10" t="s">
        <v>231</v>
      </c>
      <c r="B51" s="10" t="s">
        <v>232</v>
      </c>
      <c r="C51" s="23">
        <v>0</v>
      </c>
      <c r="D51" s="23">
        <v>0</v>
      </c>
    </row>
    <row r="52" spans="1:4" ht="57.75">
      <c r="A52" s="10" t="s">
        <v>233</v>
      </c>
      <c r="B52" s="10" t="s">
        <v>234</v>
      </c>
      <c r="C52" s="23">
        <v>0</v>
      </c>
      <c r="D52" s="23">
        <v>-3</v>
      </c>
    </row>
    <row r="53" spans="1:4" ht="15">
      <c r="A53" s="10" t="s">
        <v>235</v>
      </c>
      <c r="B53" s="10" t="s">
        <v>236</v>
      </c>
      <c r="C53" s="23">
        <v>0</v>
      </c>
      <c r="D53" s="23">
        <v>0</v>
      </c>
    </row>
    <row r="54" spans="1:4" ht="15">
      <c r="A54" s="10" t="s">
        <v>237</v>
      </c>
      <c r="B54" s="10" t="s">
        <v>238</v>
      </c>
      <c r="C54" s="23">
        <v>0</v>
      </c>
      <c r="D54" s="23">
        <v>0</v>
      </c>
    </row>
    <row r="55" spans="1:4" ht="15">
      <c r="A55" s="10" t="s">
        <v>239</v>
      </c>
      <c r="B55" s="10" t="s">
        <v>240</v>
      </c>
      <c r="C55" s="23">
        <v>-1</v>
      </c>
      <c r="D55" s="23">
        <v>0</v>
      </c>
    </row>
    <row r="56" spans="1:4" ht="24">
      <c r="A56" s="10" t="s">
        <v>241</v>
      </c>
      <c r="B56" s="10" t="s">
        <v>242</v>
      </c>
      <c r="C56" s="23">
        <v>0</v>
      </c>
      <c r="D56" s="23">
        <v>0</v>
      </c>
    </row>
    <row r="57" spans="1:4" ht="15">
      <c r="A57" s="10"/>
      <c r="B57" s="10" t="s">
        <v>243</v>
      </c>
      <c r="C57" s="23">
        <v>0</v>
      </c>
      <c r="D57" s="23">
        <v>0</v>
      </c>
    </row>
    <row r="58" spans="1:4" ht="15">
      <c r="A58" s="8"/>
      <c r="B58" s="8" t="s">
        <v>244</v>
      </c>
      <c r="C58" s="9">
        <f>+C47+C50+C54+C55+C56+C57</f>
        <v>-1</v>
      </c>
      <c r="D58" s="9">
        <f>+D47+D50+D54+D55+D56+D57</f>
        <v>67</v>
      </c>
    </row>
    <row r="59" spans="1:4" ht="15">
      <c r="A59" s="8"/>
      <c r="B59" s="8" t="s">
        <v>245</v>
      </c>
      <c r="C59" s="9">
        <f>+C46+C58</f>
        <v>-47892</v>
      </c>
      <c r="D59" s="9">
        <f>+D46+D58</f>
        <v>-227165</v>
      </c>
    </row>
    <row r="60" spans="1:4" ht="15">
      <c r="A60" s="10" t="s">
        <v>246</v>
      </c>
      <c r="B60" s="10" t="s">
        <v>247</v>
      </c>
      <c r="C60" s="23">
        <v>0</v>
      </c>
      <c r="D60" s="23">
        <v>0</v>
      </c>
    </row>
    <row r="61" spans="1:4" ht="24">
      <c r="A61" s="8"/>
      <c r="B61" s="8" t="s">
        <v>248</v>
      </c>
      <c r="C61" s="9">
        <f>+C59+C60</f>
        <v>-47892</v>
      </c>
      <c r="D61" s="9">
        <f>+D59+D60</f>
        <v>-227165</v>
      </c>
    </row>
    <row r="62" spans="1:4" ht="15">
      <c r="A62" s="80"/>
      <c r="B62" s="81" t="s">
        <v>249</v>
      </c>
      <c r="C62" s="79" t="s">
        <v>14</v>
      </c>
      <c r="D62" s="79" t="s">
        <v>14</v>
      </c>
    </row>
    <row r="63" spans="1:4" ht="15">
      <c r="A63" s="37"/>
      <c r="B63" s="37" t="s">
        <v>250</v>
      </c>
      <c r="C63" s="23">
        <v>0</v>
      </c>
      <c r="D63" s="23">
        <v>0</v>
      </c>
    </row>
    <row r="64" spans="1:4" ht="15">
      <c r="A64" s="37"/>
      <c r="B64" s="37" t="s">
        <v>251</v>
      </c>
      <c r="C64" s="9">
        <f>+C61+C63</f>
        <v>-47892</v>
      </c>
      <c r="D64" s="9">
        <f>+D61+D63</f>
        <v>-227165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6" t="s">
        <v>13</v>
      </c>
      <c r="B1" s="76"/>
      <c r="C1" s="76"/>
      <c r="D1" s="76"/>
    </row>
    <row r="2" spans="1:4" ht="20.25" thickBot="1">
      <c r="A2" s="36"/>
      <c r="B2" s="98" t="s">
        <v>155</v>
      </c>
      <c r="C2" s="36" t="s">
        <v>17</v>
      </c>
      <c r="D2" s="36" t="s">
        <v>18</v>
      </c>
    </row>
    <row r="3" spans="1:4" ht="15.75" thickBot="1">
      <c r="A3" s="36"/>
      <c r="B3" s="36" t="s">
        <v>158</v>
      </c>
      <c r="C3" s="99">
        <f>C58</f>
        <v>415</v>
      </c>
      <c r="D3" s="99">
        <f>D58</f>
        <v>1559</v>
      </c>
    </row>
    <row r="4" spans="1:4" ht="23.25" thickBot="1">
      <c r="A4" s="35" t="s">
        <v>159</v>
      </c>
      <c r="B4" s="35" t="s">
        <v>160</v>
      </c>
      <c r="C4" s="21">
        <v>6240</v>
      </c>
      <c r="D4" s="21">
        <v>25586</v>
      </c>
    </row>
    <row r="5" spans="1:4" ht="15.75" thickBot="1">
      <c r="A5" s="35" t="s">
        <v>161</v>
      </c>
      <c r="B5" s="35" t="s">
        <v>162</v>
      </c>
      <c r="C5" s="21"/>
      <c r="D5" s="21"/>
    </row>
    <row r="6" spans="1:4" ht="15.75" thickBot="1">
      <c r="A6" s="35" t="s">
        <v>163</v>
      </c>
      <c r="B6" s="35" t="s">
        <v>164</v>
      </c>
      <c r="C6" s="21"/>
      <c r="D6" s="21"/>
    </row>
    <row r="7" spans="1:4" ht="15.75" thickBot="1">
      <c r="A7" s="35" t="s">
        <v>148</v>
      </c>
      <c r="B7" s="35" t="s">
        <v>165</v>
      </c>
      <c r="C7" s="21">
        <f>SUM(C8:C11)</f>
        <v>-35</v>
      </c>
      <c r="D7" s="21">
        <f>SUM(D8:D11)</f>
        <v>-210</v>
      </c>
    </row>
    <row r="8" spans="1:4" ht="15.75" thickBot="1">
      <c r="A8" s="35" t="s">
        <v>166</v>
      </c>
      <c r="B8" s="35" t="s">
        <v>254</v>
      </c>
      <c r="C8" s="21">
        <v>-3</v>
      </c>
      <c r="D8" s="21">
        <v>-173</v>
      </c>
    </row>
    <row r="9" spans="1:4" ht="34.5" thickBot="1">
      <c r="A9" s="35" t="s">
        <v>168</v>
      </c>
      <c r="B9" s="35" t="s">
        <v>255</v>
      </c>
      <c r="C9" s="21">
        <v>-32</v>
      </c>
      <c r="D9" s="21">
        <v>-37</v>
      </c>
    </row>
    <row r="10" spans="1:4" ht="15.75" thickBot="1">
      <c r="A10" s="35" t="s">
        <v>170</v>
      </c>
      <c r="B10" s="35" t="s">
        <v>256</v>
      </c>
      <c r="C10" s="21"/>
      <c r="D10" s="21"/>
    </row>
    <row r="11" spans="1:4" ht="23.25" thickBot="1">
      <c r="A11" s="35" t="s">
        <v>172</v>
      </c>
      <c r="B11" s="35" t="s">
        <v>257</v>
      </c>
      <c r="C11" s="21"/>
      <c r="D11" s="21"/>
    </row>
    <row r="12" spans="1:4" ht="15.75" thickBot="1">
      <c r="A12" s="35" t="s">
        <v>148</v>
      </c>
      <c r="B12" s="35" t="s">
        <v>174</v>
      </c>
      <c r="C12" s="21">
        <f>SUM(C13:C14)</f>
        <v>0</v>
      </c>
      <c r="D12" s="21">
        <f>SUM(D13:D14)</f>
        <v>7</v>
      </c>
    </row>
    <row r="13" spans="1:4" ht="15.75" thickBot="1">
      <c r="A13" s="35" t="s">
        <v>175</v>
      </c>
      <c r="B13" s="35" t="s">
        <v>258</v>
      </c>
      <c r="C13" s="21"/>
      <c r="D13" s="21"/>
    </row>
    <row r="14" spans="1:4" ht="15.75" thickBot="1">
      <c r="A14" s="35" t="s">
        <v>177</v>
      </c>
      <c r="B14" s="35" t="s">
        <v>259</v>
      </c>
      <c r="C14" s="21"/>
      <c r="D14" s="21">
        <v>7</v>
      </c>
    </row>
    <row r="15" spans="1:4" ht="15.75" thickBot="1">
      <c r="A15" s="35" t="s">
        <v>148</v>
      </c>
      <c r="B15" s="35" t="s">
        <v>179</v>
      </c>
      <c r="C15" s="21">
        <f>SUM(C16:C18)</f>
        <v>-3481</v>
      </c>
      <c r="D15" s="21">
        <f>SUM(D16:D18)</f>
        <v>-14685</v>
      </c>
    </row>
    <row r="16" spans="1:4" ht="15.75" thickBot="1">
      <c r="A16" s="35" t="s">
        <v>180</v>
      </c>
      <c r="B16" s="35" t="s">
        <v>260</v>
      </c>
      <c r="C16" s="21">
        <v>-2654</v>
      </c>
      <c r="D16" s="21">
        <v>-11440</v>
      </c>
    </row>
    <row r="17" spans="1:4" ht="15.75" thickBot="1">
      <c r="A17" s="35" t="s">
        <v>182</v>
      </c>
      <c r="B17" s="35" t="s">
        <v>261</v>
      </c>
      <c r="C17" s="21">
        <v>-827</v>
      </c>
      <c r="D17" s="21">
        <v>-3245</v>
      </c>
    </row>
    <row r="18" spans="1:4" ht="15.75" thickBot="1">
      <c r="A18" s="35" t="s">
        <v>184</v>
      </c>
      <c r="B18" s="35" t="s">
        <v>262</v>
      </c>
      <c r="C18" s="21"/>
      <c r="D18" s="21"/>
    </row>
    <row r="19" spans="1:4" ht="15.75" thickBot="1">
      <c r="A19" s="35" t="s">
        <v>148</v>
      </c>
      <c r="B19" s="35" t="s">
        <v>186</v>
      </c>
      <c r="C19" s="21">
        <f>SUM(C20:C23)</f>
        <v>-1988</v>
      </c>
      <c r="D19" s="21">
        <f>SUM(D20:D23)</f>
        <v>-7445</v>
      </c>
    </row>
    <row r="20" spans="1:4" ht="34.5" thickBot="1">
      <c r="A20" s="35" t="s">
        <v>187</v>
      </c>
      <c r="B20" s="35" t="s">
        <v>263</v>
      </c>
      <c r="C20" s="21">
        <v>-1921</v>
      </c>
      <c r="D20" s="21">
        <v>-7175</v>
      </c>
    </row>
    <row r="21" spans="1:4" ht="15.75" thickBot="1">
      <c r="A21" s="35" t="s">
        <v>189</v>
      </c>
      <c r="B21" s="35" t="s">
        <v>264</v>
      </c>
      <c r="C21" s="21">
        <v>-13</v>
      </c>
      <c r="D21" s="21">
        <v>-85</v>
      </c>
    </row>
    <row r="22" spans="1:4" ht="15.75" thickBot="1">
      <c r="A22" s="35" t="s">
        <v>191</v>
      </c>
      <c r="B22" s="35" t="s">
        <v>265</v>
      </c>
      <c r="C22" s="21"/>
      <c r="D22" s="21"/>
    </row>
    <row r="23" spans="1:4" ht="15.75" thickBot="1">
      <c r="A23" s="35" t="s">
        <v>193</v>
      </c>
      <c r="B23" s="35" t="s">
        <v>266</v>
      </c>
      <c r="C23" s="21">
        <v>-54</v>
      </c>
      <c r="D23" s="21">
        <v>-185</v>
      </c>
    </row>
    <row r="24" spans="1:4" ht="15.75" thickBot="1">
      <c r="A24" s="35" t="s">
        <v>148</v>
      </c>
      <c r="B24" s="35" t="s">
        <v>195</v>
      </c>
      <c r="C24" s="21">
        <f>SUM(C25:C27)</f>
        <v>-296</v>
      </c>
      <c r="D24" s="21">
        <f>SUM(D25:D27)</f>
        <v>-1194</v>
      </c>
    </row>
    <row r="25" spans="1:4" ht="15.75" thickBot="1">
      <c r="A25" s="35" t="s">
        <v>196</v>
      </c>
      <c r="B25" s="35" t="s">
        <v>267</v>
      </c>
      <c r="C25" s="21">
        <v>-251</v>
      </c>
      <c r="D25" s="100">
        <v>-1006</v>
      </c>
    </row>
    <row r="26" spans="1:4" ht="15.75" thickBot="1">
      <c r="A26" s="35" t="s">
        <v>198</v>
      </c>
      <c r="B26" s="35" t="s">
        <v>268</v>
      </c>
      <c r="C26" s="21">
        <v>-45</v>
      </c>
      <c r="D26" s="100">
        <v>-188</v>
      </c>
    </row>
    <row r="27" spans="1:4" ht="15.75" thickBot="1">
      <c r="A27" s="35" t="s">
        <v>200</v>
      </c>
      <c r="B27" s="35" t="s">
        <v>269</v>
      </c>
      <c r="C27" s="21"/>
      <c r="D27" s="21"/>
    </row>
    <row r="28" spans="1:4" ht="15.75" thickBot="1">
      <c r="A28" s="35" t="s">
        <v>148</v>
      </c>
      <c r="B28" s="35" t="s">
        <v>202</v>
      </c>
      <c r="C28" s="21"/>
      <c r="D28" s="21"/>
    </row>
    <row r="29" spans="1:4" ht="15.75" thickBot="1">
      <c r="A29" s="35" t="s">
        <v>203</v>
      </c>
      <c r="B29" s="35" t="s">
        <v>204</v>
      </c>
      <c r="C29" s="21"/>
      <c r="D29" s="21"/>
    </row>
    <row r="30" spans="1:4" ht="15.75" thickBot="1">
      <c r="A30" s="35" t="s">
        <v>148</v>
      </c>
      <c r="B30" s="35" t="s">
        <v>205</v>
      </c>
      <c r="C30" s="21">
        <f>C31+C35</f>
        <v>0</v>
      </c>
      <c r="D30" s="21">
        <f>D31+D35</f>
        <v>0</v>
      </c>
    </row>
    <row r="31" spans="1:4" ht="15.75" thickBot="1">
      <c r="A31" s="35" t="s">
        <v>148</v>
      </c>
      <c r="B31" s="35" t="s">
        <v>270</v>
      </c>
      <c r="C31" s="21">
        <f>SUM(C32:C34)</f>
        <v>0</v>
      </c>
      <c r="D31" s="21">
        <f>SUM(D32:D34)</f>
        <v>0</v>
      </c>
    </row>
    <row r="32" spans="1:4" ht="15.75" thickBot="1">
      <c r="A32" s="35" t="s">
        <v>207</v>
      </c>
      <c r="B32" s="35" t="s">
        <v>271</v>
      </c>
      <c r="C32" s="21"/>
      <c r="D32" s="21"/>
    </row>
    <row r="33" spans="1:4" ht="15.75" thickBot="1">
      <c r="A33" s="35" t="s">
        <v>209</v>
      </c>
      <c r="B33" s="35" t="s">
        <v>272</v>
      </c>
      <c r="C33" s="21"/>
      <c r="D33" s="21"/>
    </row>
    <row r="34" spans="1:4" ht="15.75" thickBot="1">
      <c r="A34" s="35" t="s">
        <v>211</v>
      </c>
      <c r="B34" s="35" t="s">
        <v>273</v>
      </c>
      <c r="C34" s="21"/>
      <c r="D34" s="21"/>
    </row>
    <row r="35" spans="1:4" ht="15.75" thickBot="1">
      <c r="A35" s="35" t="s">
        <v>148</v>
      </c>
      <c r="B35" s="35" t="s">
        <v>274</v>
      </c>
      <c r="C35" s="21">
        <f>SUM(C36:C38)</f>
        <v>0</v>
      </c>
      <c r="D35" s="21">
        <f>SUM(D36:D38)</f>
        <v>0</v>
      </c>
    </row>
    <row r="36" spans="1:4" ht="15.75" thickBot="1">
      <c r="A36" s="35" t="s">
        <v>214</v>
      </c>
      <c r="B36" s="35" t="s">
        <v>271</v>
      </c>
      <c r="C36" s="21"/>
      <c r="D36" s="21"/>
    </row>
    <row r="37" spans="1:4" ht="15.75" thickBot="1">
      <c r="A37" s="35" t="s">
        <v>215</v>
      </c>
      <c r="B37" s="35" t="s">
        <v>272</v>
      </c>
      <c r="C37" s="21"/>
      <c r="D37" s="21"/>
    </row>
    <row r="38" spans="1:4" ht="15.75" thickBot="1">
      <c r="A38" s="35" t="s">
        <v>216</v>
      </c>
      <c r="B38" s="35" t="s">
        <v>273</v>
      </c>
      <c r="C38" s="21"/>
      <c r="D38" s="21"/>
    </row>
    <row r="39" spans="1:4" ht="15.75" thickBot="1">
      <c r="A39" s="35" t="s">
        <v>275</v>
      </c>
      <c r="B39" s="35" t="s">
        <v>218</v>
      </c>
      <c r="C39" s="21"/>
      <c r="D39" s="21"/>
    </row>
    <row r="40" spans="1:4" ht="15.75" thickBot="1">
      <c r="A40" s="35" t="s">
        <v>275</v>
      </c>
      <c r="B40" s="35" t="s">
        <v>219</v>
      </c>
      <c r="C40" s="21">
        <f>SUM(C41:C42)</f>
        <v>0</v>
      </c>
      <c r="D40" s="21">
        <f>SUM(D41:D42)</f>
        <v>0</v>
      </c>
    </row>
    <row r="41" spans="1:4" ht="15.75" thickBot="1">
      <c r="A41" s="35" t="s">
        <v>220</v>
      </c>
      <c r="B41" s="35" t="s">
        <v>276</v>
      </c>
      <c r="C41" s="21"/>
      <c r="D41" s="21"/>
    </row>
    <row r="42" spans="1:4" ht="15.75" thickBot="1">
      <c r="A42" s="35" t="s">
        <v>222</v>
      </c>
      <c r="B42" s="35" t="s">
        <v>277</v>
      </c>
      <c r="C42" s="21"/>
      <c r="D42" s="21"/>
    </row>
    <row r="43" spans="1:4" ht="15.75" thickBot="1">
      <c r="A43" s="34" t="s">
        <v>148</v>
      </c>
      <c r="B43" s="34" t="s">
        <v>224</v>
      </c>
      <c r="C43" s="17">
        <f>C4+C5+C6+C7+C12+C15+C19+C24+C28+C29+C30+C39+C40</f>
        <v>440</v>
      </c>
      <c r="D43" s="17">
        <f>D4+D5+D6+D7+D12+D15+D19+D24+D28+D29+D30+D39+D40</f>
        <v>2059</v>
      </c>
    </row>
    <row r="44" spans="1:4" ht="15.75" thickBot="1">
      <c r="A44" s="35" t="s">
        <v>148</v>
      </c>
      <c r="B44" s="35" t="s">
        <v>225</v>
      </c>
      <c r="C44" s="21">
        <f>SUM(C45:C46)</f>
        <v>0</v>
      </c>
      <c r="D44" s="21">
        <f>SUM(D45:D46)</f>
        <v>16</v>
      </c>
    </row>
    <row r="45" spans="1:4" ht="15.75" thickBot="1">
      <c r="A45" s="35" t="s">
        <v>226</v>
      </c>
      <c r="B45" s="35" t="s">
        <v>278</v>
      </c>
      <c r="C45" s="21"/>
      <c r="D45" s="21">
        <v>16</v>
      </c>
    </row>
    <row r="46" spans="1:4" ht="15.75" thickBot="1">
      <c r="A46" s="35" t="s">
        <v>228</v>
      </c>
      <c r="B46" s="35" t="s">
        <v>279</v>
      </c>
      <c r="C46" s="21"/>
      <c r="D46" s="21"/>
    </row>
    <row r="47" spans="1:4" ht="15.75" thickBot="1">
      <c r="A47" s="35" t="s">
        <v>148</v>
      </c>
      <c r="B47" s="35" t="s">
        <v>230</v>
      </c>
      <c r="C47" s="21">
        <f>SUM(C48:C50)</f>
        <v>-25</v>
      </c>
      <c r="D47" s="21">
        <f>SUM(D48:D50)</f>
        <v>-103</v>
      </c>
    </row>
    <row r="48" spans="1:4" ht="45.75" thickBot="1">
      <c r="A48" s="35" t="s">
        <v>231</v>
      </c>
      <c r="B48" s="35" t="s">
        <v>280</v>
      </c>
      <c r="C48" s="21"/>
      <c r="D48" s="21"/>
    </row>
    <row r="49" spans="1:4" ht="57" thickBot="1">
      <c r="A49" s="35" t="s">
        <v>233</v>
      </c>
      <c r="B49" s="35" t="s">
        <v>281</v>
      </c>
      <c r="C49" s="21">
        <v>-25</v>
      </c>
      <c r="D49" s="21">
        <v>-103</v>
      </c>
    </row>
    <row r="50" spans="1:4" ht="15.75" thickBot="1">
      <c r="A50" s="35" t="s">
        <v>235</v>
      </c>
      <c r="B50" s="35" t="s">
        <v>282</v>
      </c>
      <c r="C50" s="21"/>
      <c r="D50" s="21"/>
    </row>
    <row r="51" spans="1:4" ht="15.75" thickBot="1">
      <c r="A51" s="35" t="s">
        <v>237</v>
      </c>
      <c r="B51" s="35" t="s">
        <v>238</v>
      </c>
      <c r="C51" s="21"/>
      <c r="D51" s="21"/>
    </row>
    <row r="52" spans="1:4" ht="15.75" thickBot="1">
      <c r="A52" s="35" t="s">
        <v>239</v>
      </c>
      <c r="B52" s="35" t="s">
        <v>240</v>
      </c>
      <c r="C52" s="21"/>
      <c r="D52" s="21"/>
    </row>
    <row r="53" spans="1:4" ht="23.25" thickBot="1">
      <c r="A53" s="35" t="s">
        <v>241</v>
      </c>
      <c r="B53" s="35" t="s">
        <v>242</v>
      </c>
      <c r="C53" s="21"/>
      <c r="D53" s="21"/>
    </row>
    <row r="54" spans="1:4" ht="15.75" thickBot="1">
      <c r="A54" s="35" t="s">
        <v>148</v>
      </c>
      <c r="B54" s="35" t="s">
        <v>243</v>
      </c>
      <c r="C54" s="21"/>
      <c r="D54" s="21"/>
    </row>
    <row r="55" spans="1:4" ht="15.75" thickBot="1">
      <c r="A55" s="34" t="s">
        <v>148</v>
      </c>
      <c r="B55" s="34" t="s">
        <v>244</v>
      </c>
      <c r="C55" s="17">
        <f>C44+C47+C51+C52+C53+C54</f>
        <v>-25</v>
      </c>
      <c r="D55" s="17">
        <f>D44+D47+D51+D52+D53+D54</f>
        <v>-87</v>
      </c>
    </row>
    <row r="56" spans="1:4" ht="15.75" thickBot="1">
      <c r="A56" s="34" t="s">
        <v>148</v>
      </c>
      <c r="B56" s="34" t="s">
        <v>245</v>
      </c>
      <c r="C56" s="17">
        <f>C43+C55</f>
        <v>415</v>
      </c>
      <c r="D56" s="17">
        <f>D43+D55</f>
        <v>1972</v>
      </c>
    </row>
    <row r="57" spans="1:4" ht="15.75" thickBot="1">
      <c r="A57" s="35" t="s">
        <v>246</v>
      </c>
      <c r="B57" s="35" t="s">
        <v>247</v>
      </c>
      <c r="C57" s="21"/>
      <c r="D57" s="21">
        <v>-413</v>
      </c>
    </row>
    <row r="58" spans="1:4" ht="23.25" thickBot="1">
      <c r="A58" s="34" t="s">
        <v>148</v>
      </c>
      <c r="B58" s="34" t="s">
        <v>248</v>
      </c>
      <c r="C58" s="17">
        <f>C56+C57</f>
        <v>415</v>
      </c>
      <c r="D58" s="17">
        <f>D56+D57</f>
        <v>1559</v>
      </c>
    </row>
    <row r="59" spans="1:4" ht="15.75" thickBot="1">
      <c r="A59" s="36"/>
      <c r="B59" s="36" t="s">
        <v>249</v>
      </c>
      <c r="C59" s="99">
        <f>C60</f>
        <v>0</v>
      </c>
      <c r="D59" s="99">
        <f>D60</f>
        <v>0</v>
      </c>
    </row>
    <row r="60" spans="1:4" ht="15.75" thickBot="1">
      <c r="A60" s="35" t="s">
        <v>148</v>
      </c>
      <c r="B60" s="35" t="s">
        <v>250</v>
      </c>
      <c r="C60" s="21"/>
      <c r="D60" s="21"/>
    </row>
    <row r="61" spans="1:4" ht="15.75" thickBot="1">
      <c r="A61" s="35" t="s">
        <v>148</v>
      </c>
      <c r="B61" s="35" t="s">
        <v>251</v>
      </c>
      <c r="C61" s="21">
        <f>C58+C60</f>
        <v>415</v>
      </c>
      <c r="D61" s="21">
        <f>D58+D60</f>
        <v>1559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1.75" thickBot="1">
      <c r="A2" s="27"/>
      <c r="B2" s="82" t="s">
        <v>155</v>
      </c>
      <c r="C2" s="83" t="s">
        <v>252</v>
      </c>
      <c r="D2" s="83" t="s">
        <v>253</v>
      </c>
    </row>
    <row r="3" spans="1:4" ht="15.75" thickBot="1">
      <c r="A3" s="27"/>
      <c r="B3" s="27" t="s">
        <v>158</v>
      </c>
      <c r="C3" s="84">
        <f>C58</f>
        <v>-11</v>
      </c>
      <c r="D3" s="84">
        <f>D58</f>
        <v>-76</v>
      </c>
    </row>
    <row r="4" spans="1:4" ht="23.25" thickBot="1">
      <c r="A4" s="26" t="s">
        <v>159</v>
      </c>
      <c r="B4" s="26" t="s">
        <v>160</v>
      </c>
      <c r="C4" s="18">
        <v>36</v>
      </c>
      <c r="D4" s="18">
        <v>138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/>
      <c r="D6" s="18"/>
    </row>
    <row r="7" spans="1:4" ht="15.75" thickBot="1">
      <c r="A7" s="26" t="s">
        <v>148</v>
      </c>
      <c r="B7" s="26" t="s">
        <v>165</v>
      </c>
      <c r="C7" s="18"/>
      <c r="D7" s="18"/>
    </row>
    <row r="8" spans="1:4" ht="15.75" thickBot="1">
      <c r="A8" s="26" t="s">
        <v>166</v>
      </c>
      <c r="B8" s="26" t="s">
        <v>254</v>
      </c>
      <c r="C8" s="18">
        <v>0</v>
      </c>
      <c r="D8" s="18">
        <v>-0.5</v>
      </c>
    </row>
    <row r="9" spans="1:4" ht="34.5" thickBot="1">
      <c r="A9" s="26" t="s">
        <v>168</v>
      </c>
      <c r="B9" s="26" t="s">
        <v>255</v>
      </c>
      <c r="C9" s="18"/>
      <c r="D9" s="18"/>
    </row>
    <row r="10" spans="1:4" ht="15.75" thickBot="1">
      <c r="A10" s="26" t="s">
        <v>170</v>
      </c>
      <c r="B10" s="26" t="s">
        <v>256</v>
      </c>
      <c r="C10" s="18"/>
      <c r="D10" s="18"/>
    </row>
    <row r="11" spans="1:4" ht="23.25" thickBot="1">
      <c r="A11" s="26" t="s">
        <v>172</v>
      </c>
      <c r="B11" s="26" t="s">
        <v>257</v>
      </c>
      <c r="C11" s="18"/>
      <c r="D11" s="18"/>
    </row>
    <row r="12" spans="1:4" ht="15.75" thickBot="1">
      <c r="A12" s="26" t="s">
        <v>148</v>
      </c>
      <c r="B12" s="26" t="s">
        <v>174</v>
      </c>
      <c r="C12" s="18">
        <f>SUM(C13:C14)</f>
        <v>0</v>
      </c>
      <c r="D12" s="18">
        <f>SUM(D13:D14)</f>
        <v>0</v>
      </c>
    </row>
    <row r="13" spans="1:4" ht="15.75" thickBot="1">
      <c r="A13" s="26" t="s">
        <v>175</v>
      </c>
      <c r="B13" s="26" t="s">
        <v>258</v>
      </c>
      <c r="C13" s="18"/>
      <c r="D13" s="18"/>
    </row>
    <row r="14" spans="1:4" ht="15.75" thickBot="1">
      <c r="A14" s="26" t="s">
        <v>177</v>
      </c>
      <c r="B14" s="26" t="s">
        <v>259</v>
      </c>
      <c r="C14" s="18"/>
      <c r="D14" s="18"/>
    </row>
    <row r="15" spans="1:4" ht="15.75" thickBot="1">
      <c r="A15" s="26" t="s">
        <v>148</v>
      </c>
      <c r="B15" s="26" t="s">
        <v>179</v>
      </c>
      <c r="C15" s="18">
        <f>SUM(C16:C18)</f>
        <v>-16</v>
      </c>
      <c r="D15" s="18">
        <f>SUM(D16:D18)</f>
        <v>-69</v>
      </c>
    </row>
    <row r="16" spans="1:4" ht="15.75" thickBot="1">
      <c r="A16" s="26" t="s">
        <v>180</v>
      </c>
      <c r="B16" s="26" t="s">
        <v>260</v>
      </c>
      <c r="C16" s="18">
        <f>-9.5-3</f>
        <v>-12.5</v>
      </c>
      <c r="D16" s="18">
        <v>-56</v>
      </c>
    </row>
    <row r="17" spans="1:4" ht="15.75" thickBot="1">
      <c r="A17" s="26" t="s">
        <v>182</v>
      </c>
      <c r="B17" s="26" t="s">
        <v>261</v>
      </c>
      <c r="C17" s="18">
        <v>-3.5</v>
      </c>
      <c r="D17" s="18">
        <v>-13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-5</v>
      </c>
      <c r="D19" s="18">
        <f>SUM(D20:D23)</f>
        <v>-37.5</v>
      </c>
    </row>
    <row r="20" spans="1:4" ht="34.5" thickBot="1">
      <c r="A20" s="26" t="s">
        <v>187</v>
      </c>
      <c r="B20" s="26" t="s">
        <v>263</v>
      </c>
      <c r="C20" s="18">
        <v>-5</v>
      </c>
      <c r="D20" s="18">
        <v>-37.5</v>
      </c>
    </row>
    <row r="21" spans="1:4" ht="15.75" thickBot="1">
      <c r="A21" s="26" t="s">
        <v>189</v>
      </c>
      <c r="B21" s="26" t="s">
        <v>264</v>
      </c>
      <c r="C21" s="18"/>
      <c r="D21" s="18"/>
    </row>
    <row r="22" spans="1:4" ht="15.75" thickBot="1">
      <c r="A22" s="26" t="s">
        <v>191</v>
      </c>
      <c r="B22" s="26" t="s">
        <v>265</v>
      </c>
      <c r="C22" s="18"/>
      <c r="D22" s="18"/>
    </row>
    <row r="23" spans="1:4" ht="15.75" thickBot="1">
      <c r="A23" s="26" t="s">
        <v>193</v>
      </c>
      <c r="B23" s="26" t="s">
        <v>266</v>
      </c>
      <c r="C23" s="18"/>
      <c r="D23" s="18"/>
    </row>
    <row r="24" spans="1:4" ht="15.75" thickBot="1">
      <c r="A24" s="26" t="s">
        <v>148</v>
      </c>
      <c r="B24" s="26" t="s">
        <v>195</v>
      </c>
      <c r="C24" s="18">
        <f>SUM(C25:C27)</f>
        <v>-30</v>
      </c>
      <c r="D24" s="18">
        <f>SUM(D25:D27)</f>
        <v>-124.5</v>
      </c>
    </row>
    <row r="25" spans="1:4" ht="15.75" thickBot="1">
      <c r="A25" s="26" t="s">
        <v>196</v>
      </c>
      <c r="B25" s="26" t="s">
        <v>267</v>
      </c>
      <c r="C25" s="18">
        <v>-1</v>
      </c>
      <c r="D25" s="18">
        <v>-6</v>
      </c>
    </row>
    <row r="26" spans="1:4" ht="15.75" thickBot="1">
      <c r="A26" s="26" t="s">
        <v>198</v>
      </c>
      <c r="B26" s="26" t="s">
        <v>268</v>
      </c>
      <c r="C26" s="18">
        <v>-29</v>
      </c>
      <c r="D26" s="18">
        <v>-118.5</v>
      </c>
    </row>
    <row r="27" spans="1:4" ht="15.75" thickBot="1">
      <c r="A27" s="26" t="s">
        <v>200</v>
      </c>
      <c r="B27" s="26" t="s">
        <v>269</v>
      </c>
      <c r="C27" s="18"/>
      <c r="D27" s="18"/>
    </row>
    <row r="28" spans="1:4" ht="15.75" thickBot="1">
      <c r="A28" s="26" t="s">
        <v>148</v>
      </c>
      <c r="B28" s="26" t="s">
        <v>202</v>
      </c>
      <c r="C28" s="18">
        <v>4</v>
      </c>
      <c r="D28" s="18">
        <v>17</v>
      </c>
    </row>
    <row r="29" spans="1:4" ht="15.75" thickBot="1">
      <c r="A29" s="26" t="s">
        <v>203</v>
      </c>
      <c r="B29" s="26" t="s">
        <v>204</v>
      </c>
      <c r="C29" s="18"/>
      <c r="D29" s="18"/>
    </row>
    <row r="30" spans="1:4" ht="15.75" thickBot="1">
      <c r="A30" s="26" t="s">
        <v>148</v>
      </c>
      <c r="B30" s="26" t="s">
        <v>205</v>
      </c>
      <c r="C30" s="18">
        <f>C31+C35</f>
        <v>0</v>
      </c>
      <c r="D30" s="18">
        <f>D31+D35</f>
        <v>0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18"/>
      <c r="D36" s="18"/>
    </row>
    <row r="37" spans="1:4" ht="15.75" thickBot="1">
      <c r="A37" s="26" t="s">
        <v>215</v>
      </c>
      <c r="B37" s="26" t="s">
        <v>272</v>
      </c>
      <c r="C37" s="18"/>
      <c r="D37" s="18"/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0</v>
      </c>
      <c r="D40" s="18">
        <f>SUM(D41:D42)</f>
        <v>0</v>
      </c>
    </row>
    <row r="41" spans="1:4" ht="15.75" thickBot="1">
      <c r="A41" s="26" t="s">
        <v>220</v>
      </c>
      <c r="B41" s="26" t="s">
        <v>276</v>
      </c>
      <c r="C41" s="18"/>
      <c r="D41" s="18"/>
    </row>
    <row r="42" spans="1:4" ht="15.75" thickBot="1">
      <c r="A42" s="26" t="s">
        <v>222</v>
      </c>
      <c r="B42" s="26" t="s">
        <v>277</v>
      </c>
      <c r="C42" s="18"/>
      <c r="D42" s="18"/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-11</v>
      </c>
      <c r="D43" s="17">
        <f>D4+D5+D6+D7+D12+D15+D19+D24+D28+D29+D30+D39+D40</f>
        <v>-76</v>
      </c>
    </row>
    <row r="44" spans="1:4" ht="15.75" thickBot="1">
      <c r="A44" s="26" t="s">
        <v>148</v>
      </c>
      <c r="B44" s="26" t="s">
        <v>225</v>
      </c>
      <c r="C44" s="18">
        <f>SUM(C45:C46)</f>
        <v>0</v>
      </c>
      <c r="D44" s="18">
        <f>SUM(D45:D46)</f>
        <v>0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/>
      <c r="D46" s="18"/>
    </row>
    <row r="47" spans="1:4" ht="15.75" thickBot="1">
      <c r="A47" s="26" t="s">
        <v>148</v>
      </c>
      <c r="B47" s="26" t="s">
        <v>230</v>
      </c>
      <c r="C47" s="18">
        <f>SUM(C48:C50)</f>
        <v>0</v>
      </c>
      <c r="D47" s="18">
        <f>SUM(D48:D50)</f>
        <v>0</v>
      </c>
    </row>
    <row r="48" spans="1:4" ht="45.75" thickBot="1">
      <c r="A48" s="26" t="s">
        <v>231</v>
      </c>
      <c r="B48" s="26" t="s">
        <v>280</v>
      </c>
      <c r="C48" s="18"/>
      <c r="D48" s="18"/>
    </row>
    <row r="49" spans="1:4" ht="57" thickBot="1">
      <c r="A49" s="26" t="s">
        <v>233</v>
      </c>
      <c r="B49" s="26" t="s">
        <v>281</v>
      </c>
      <c r="C49" s="18"/>
      <c r="D49" s="18"/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/>
      <c r="D52" s="18"/>
    </row>
    <row r="53" spans="1:4" ht="23.25" thickBot="1">
      <c r="A53" s="26" t="s">
        <v>241</v>
      </c>
      <c r="B53" s="26" t="s">
        <v>242</v>
      </c>
      <c r="C53" s="18"/>
      <c r="D53" s="18"/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0</v>
      </c>
      <c r="D55" s="17">
        <f>D44+D47+D51+D52+D53+D54</f>
        <v>0</v>
      </c>
    </row>
    <row r="56" spans="1:4" ht="15.75" thickBot="1">
      <c r="A56" s="25" t="s">
        <v>148</v>
      </c>
      <c r="B56" s="25" t="s">
        <v>245</v>
      </c>
      <c r="C56" s="17">
        <f>C43+C55</f>
        <v>-11</v>
      </c>
      <c r="D56" s="17">
        <f>D43+D55</f>
        <v>-76</v>
      </c>
    </row>
    <row r="57" spans="1:4" ht="15.75" thickBot="1">
      <c r="A57" s="26" t="s">
        <v>246</v>
      </c>
      <c r="B57" s="26" t="s">
        <v>247</v>
      </c>
      <c r="C57" s="18"/>
      <c r="D57" s="18"/>
    </row>
    <row r="58" spans="1:4" ht="23.25" thickBot="1">
      <c r="A58" s="25" t="s">
        <v>148</v>
      </c>
      <c r="B58" s="25" t="s">
        <v>248</v>
      </c>
      <c r="C58" s="17">
        <f>C56+C57</f>
        <v>-11</v>
      </c>
      <c r="D58" s="17">
        <f>D56+D57</f>
        <v>-76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-11</v>
      </c>
      <c r="D61" s="18">
        <f>D58+D60</f>
        <v>-76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27" t="s">
        <v>17</v>
      </c>
      <c r="D2" s="27" t="s">
        <v>18</v>
      </c>
    </row>
    <row r="3" spans="1:4" ht="15.75" thickBot="1">
      <c r="A3" s="27"/>
      <c r="B3" s="27" t="s">
        <v>158</v>
      </c>
      <c r="C3" s="84">
        <f>C58</f>
        <v>945</v>
      </c>
      <c r="D3" s="84">
        <f>D58</f>
        <v>157</v>
      </c>
    </row>
    <row r="4" spans="1:4" ht="23.25" thickBot="1">
      <c r="A4" s="26" t="s">
        <v>159</v>
      </c>
      <c r="B4" s="26" t="s">
        <v>160</v>
      </c>
      <c r="C4" s="18">
        <v>1259</v>
      </c>
      <c r="D4" s="18">
        <v>1982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/>
      <c r="D6" s="18"/>
    </row>
    <row r="7" spans="1:4" ht="15.75" thickBot="1">
      <c r="A7" s="26" t="s">
        <v>148</v>
      </c>
      <c r="B7" s="26" t="s">
        <v>165</v>
      </c>
      <c r="C7" s="18">
        <f>SUM(C8:C11)</f>
        <v>-12</v>
      </c>
      <c r="D7" s="18">
        <f>SUM(D8:D11)</f>
        <v>-31</v>
      </c>
    </row>
    <row r="8" spans="1:4" ht="15.75" thickBot="1">
      <c r="A8" s="26" t="s">
        <v>166</v>
      </c>
      <c r="B8" s="26" t="s">
        <v>254</v>
      </c>
      <c r="C8" s="18">
        <v>-12</v>
      </c>
      <c r="D8" s="18">
        <v>-31</v>
      </c>
    </row>
    <row r="9" spans="1:4" ht="34.5" thickBot="1">
      <c r="A9" s="26" t="s">
        <v>168</v>
      </c>
      <c r="B9" s="26" t="s">
        <v>255</v>
      </c>
      <c r="C9" s="18"/>
      <c r="D9" s="18"/>
    </row>
    <row r="10" spans="1:4" ht="15.75" thickBot="1">
      <c r="A10" s="26" t="s">
        <v>170</v>
      </c>
      <c r="B10" s="26" t="s">
        <v>256</v>
      </c>
      <c r="C10" s="18"/>
      <c r="D10" s="18"/>
    </row>
    <row r="11" spans="1:4" ht="23.25" thickBot="1">
      <c r="A11" s="26" t="s">
        <v>172</v>
      </c>
      <c r="B11" s="26" t="s">
        <v>257</v>
      </c>
      <c r="C11" s="18"/>
      <c r="D11" s="18"/>
    </row>
    <row r="12" spans="1:4" ht="15.75" thickBot="1">
      <c r="A12" s="26" t="s">
        <v>148</v>
      </c>
      <c r="B12" s="26" t="s">
        <v>174</v>
      </c>
      <c r="C12" s="18">
        <f>SUM(C13:C14)</f>
        <v>0</v>
      </c>
      <c r="D12" s="18">
        <f>SUM(D13:D14)</f>
        <v>3</v>
      </c>
    </row>
    <row r="13" spans="1:4" ht="15.75" thickBot="1">
      <c r="A13" s="26" t="s">
        <v>175</v>
      </c>
      <c r="B13" s="26" t="s">
        <v>258</v>
      </c>
      <c r="C13" s="18"/>
      <c r="D13" s="18">
        <v>3</v>
      </c>
    </row>
    <row r="14" spans="1:4" ht="15.75" thickBot="1">
      <c r="A14" s="26" t="s">
        <v>177</v>
      </c>
      <c r="B14" s="26" t="s">
        <v>259</v>
      </c>
      <c r="C14" s="18"/>
      <c r="D14" s="18"/>
    </row>
    <row r="15" spans="1:4" ht="15.75" thickBot="1">
      <c r="A15" s="26" t="s">
        <v>148</v>
      </c>
      <c r="B15" s="26" t="s">
        <v>179</v>
      </c>
      <c r="C15" s="18">
        <f>SUM(C16:C18)</f>
        <v>-186</v>
      </c>
      <c r="D15" s="18">
        <f>SUM(D16:D18)</f>
        <v>-834</v>
      </c>
    </row>
    <row r="16" spans="1:4" ht="15.75" thickBot="1">
      <c r="A16" s="26" t="s">
        <v>180</v>
      </c>
      <c r="B16" s="26" t="s">
        <v>260</v>
      </c>
      <c r="C16" s="18">
        <v>-153</v>
      </c>
      <c r="D16" s="18">
        <v>-651</v>
      </c>
    </row>
    <row r="17" spans="1:4" ht="15.75" thickBot="1">
      <c r="A17" s="26" t="s">
        <v>182</v>
      </c>
      <c r="B17" s="26" t="s">
        <v>261</v>
      </c>
      <c r="C17" s="18">
        <v>-33</v>
      </c>
      <c r="D17" s="18">
        <v>-183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-99</v>
      </c>
      <c r="D19" s="18">
        <f>SUM(D20:D23)</f>
        <v>-893</v>
      </c>
    </row>
    <row r="20" spans="1:4" ht="34.5" thickBot="1">
      <c r="A20" s="26" t="s">
        <v>187</v>
      </c>
      <c r="B20" s="26" t="s">
        <v>263</v>
      </c>
      <c r="C20" s="18">
        <v>-99</v>
      </c>
      <c r="D20" s="18">
        <v>-890</v>
      </c>
    </row>
    <row r="21" spans="1:4" ht="15.75" thickBot="1">
      <c r="A21" s="26" t="s">
        <v>189</v>
      </c>
      <c r="B21" s="26" t="s">
        <v>264</v>
      </c>
      <c r="C21" s="18"/>
      <c r="D21" s="18">
        <v>-3</v>
      </c>
    </row>
    <row r="22" spans="1:4" ht="15.75" thickBot="1">
      <c r="A22" s="26" t="s">
        <v>191</v>
      </c>
      <c r="B22" s="26" t="s">
        <v>265</v>
      </c>
      <c r="C22" s="18"/>
      <c r="D22" s="18"/>
    </row>
    <row r="23" spans="1:4" ht="15.75" thickBot="1">
      <c r="A23" s="26" t="s">
        <v>193</v>
      </c>
      <c r="B23" s="26" t="s">
        <v>266</v>
      </c>
      <c r="C23" s="18"/>
      <c r="D23" s="18"/>
    </row>
    <row r="24" spans="1:4" ht="15.75" thickBot="1">
      <c r="A24" s="26" t="s">
        <v>148</v>
      </c>
      <c r="B24" s="26" t="s">
        <v>195</v>
      </c>
      <c r="C24" s="18">
        <f>SUM(C25:C27)</f>
        <v>0</v>
      </c>
      <c r="D24" s="18">
        <f>SUM(D25:D27)</f>
        <v>0</v>
      </c>
    </row>
    <row r="25" spans="1:4" ht="15.75" thickBot="1">
      <c r="A25" s="26" t="s">
        <v>196</v>
      </c>
      <c r="B25" s="26" t="s">
        <v>267</v>
      </c>
      <c r="C25" s="18"/>
      <c r="D25" s="18"/>
    </row>
    <row r="26" spans="1:4" ht="15.75" thickBot="1">
      <c r="A26" s="26" t="s">
        <v>198</v>
      </c>
      <c r="B26" s="26" t="s">
        <v>268</v>
      </c>
      <c r="C26" s="18"/>
      <c r="D26" s="18"/>
    </row>
    <row r="27" spans="1:4" ht="15.75" thickBot="1">
      <c r="A27" s="26" t="s">
        <v>200</v>
      </c>
      <c r="B27" s="26" t="s">
        <v>269</v>
      </c>
      <c r="C27" s="18"/>
      <c r="D27" s="18"/>
    </row>
    <row r="28" spans="1:4" ht="15.75" thickBot="1">
      <c r="A28" s="26" t="s">
        <v>148</v>
      </c>
      <c r="B28" s="26" t="s">
        <v>202</v>
      </c>
      <c r="C28" s="18"/>
      <c r="D28" s="18"/>
    </row>
    <row r="29" spans="1:4" ht="15.75" thickBot="1">
      <c r="A29" s="26" t="s">
        <v>203</v>
      </c>
      <c r="B29" s="26" t="s">
        <v>204</v>
      </c>
      <c r="C29" s="18"/>
      <c r="D29" s="18"/>
    </row>
    <row r="30" spans="1:4" ht="15.75" thickBot="1">
      <c r="A30" s="26" t="s">
        <v>148</v>
      </c>
      <c r="B30" s="26" t="s">
        <v>205</v>
      </c>
      <c r="C30" s="18">
        <f>C31+C35</f>
        <v>0</v>
      </c>
      <c r="D30" s="18">
        <f>D31+D35</f>
        <v>0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18"/>
      <c r="D36" s="18"/>
    </row>
    <row r="37" spans="1:4" ht="15.75" thickBot="1">
      <c r="A37" s="26" t="s">
        <v>215</v>
      </c>
      <c r="B37" s="26" t="s">
        <v>272</v>
      </c>
      <c r="C37" s="18"/>
      <c r="D37" s="18"/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-17</v>
      </c>
      <c r="D40" s="18">
        <f>SUM(D41:D42)</f>
        <v>0</v>
      </c>
    </row>
    <row r="41" spans="1:4" ht="15.75" thickBot="1">
      <c r="A41" s="26" t="s">
        <v>220</v>
      </c>
      <c r="B41" s="26" t="s">
        <v>276</v>
      </c>
      <c r="C41" s="18">
        <v>-17</v>
      </c>
      <c r="D41" s="18"/>
    </row>
    <row r="42" spans="1:4" ht="15.75" thickBot="1">
      <c r="A42" s="26" t="s">
        <v>222</v>
      </c>
      <c r="B42" s="26" t="s">
        <v>277</v>
      </c>
      <c r="C42" s="18"/>
      <c r="D42" s="18"/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945</v>
      </c>
      <c r="D43" s="17">
        <f>D4+D5+D6+D7+D12+D15+D19+D24+D28+D29+D30+D39+D40</f>
        <v>227</v>
      </c>
    </row>
    <row r="44" spans="1:4" ht="15.75" thickBot="1">
      <c r="A44" s="26" t="s">
        <v>148</v>
      </c>
      <c r="B44" s="26" t="s">
        <v>225</v>
      </c>
      <c r="C44" s="18">
        <f>SUM(C45:C46)</f>
        <v>0</v>
      </c>
      <c r="D44" s="18">
        <f>SUM(D45:D46)</f>
        <v>0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/>
      <c r="D46" s="18"/>
    </row>
    <row r="47" spans="1:4" ht="15.75" thickBot="1">
      <c r="A47" s="26" t="s">
        <v>148</v>
      </c>
      <c r="B47" s="26" t="s">
        <v>230</v>
      </c>
      <c r="C47" s="18">
        <f>SUM(C48:C50)</f>
        <v>0</v>
      </c>
      <c r="D47" s="18">
        <f>SUM(D48:D50)</f>
        <v>0</v>
      </c>
    </row>
    <row r="48" spans="1:4" ht="45.75" thickBot="1">
      <c r="A48" s="26" t="s">
        <v>231</v>
      </c>
      <c r="B48" s="26" t="s">
        <v>280</v>
      </c>
      <c r="C48" s="18"/>
      <c r="D48" s="18"/>
    </row>
    <row r="49" spans="1:4" ht="57" thickBot="1">
      <c r="A49" s="26" t="s">
        <v>233</v>
      </c>
      <c r="B49" s="26" t="s">
        <v>281</v>
      </c>
      <c r="C49" s="18"/>
      <c r="D49" s="18"/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/>
      <c r="D52" s="18"/>
    </row>
    <row r="53" spans="1:4" ht="23.25" thickBot="1">
      <c r="A53" s="26" t="s">
        <v>241</v>
      </c>
      <c r="B53" s="26" t="s">
        <v>242</v>
      </c>
      <c r="C53" s="18"/>
      <c r="D53" s="18">
        <v>-17</v>
      </c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0</v>
      </c>
      <c r="D55" s="17">
        <f>D44+D47+D51+D52+D53+D54</f>
        <v>-17</v>
      </c>
    </row>
    <row r="56" spans="1:4" ht="15.75" thickBot="1">
      <c r="A56" s="25" t="s">
        <v>148</v>
      </c>
      <c r="B56" s="25" t="s">
        <v>245</v>
      </c>
      <c r="C56" s="17">
        <f>C43+C55</f>
        <v>945</v>
      </c>
      <c r="D56" s="17">
        <f>D43+D55</f>
        <v>210</v>
      </c>
    </row>
    <row r="57" spans="1:4" ht="15.75" thickBot="1">
      <c r="A57" s="26" t="s">
        <v>246</v>
      </c>
      <c r="B57" s="26" t="s">
        <v>247</v>
      </c>
      <c r="C57" s="18"/>
      <c r="D57" s="18">
        <v>-53</v>
      </c>
    </row>
    <row r="58" spans="1:4" ht="23.25" thickBot="1">
      <c r="A58" s="25" t="s">
        <v>148</v>
      </c>
      <c r="B58" s="25" t="s">
        <v>248</v>
      </c>
      <c r="C58" s="17">
        <f>C56+C57</f>
        <v>945</v>
      </c>
      <c r="D58" s="17">
        <f>D56+D57</f>
        <v>157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945</v>
      </c>
      <c r="D61" s="18">
        <f>D58+D60</f>
        <v>157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0" t="s">
        <v>12</v>
      </c>
      <c r="B1" s="51"/>
      <c r="C1" s="51"/>
      <c r="D1" s="52"/>
    </row>
    <row r="2" spans="1:4" s="6" customFormat="1" ht="19.5" customHeight="1" thickBot="1">
      <c r="A2" s="53"/>
      <c r="B2" s="54"/>
      <c r="C2" s="54"/>
      <c r="D2" s="55"/>
    </row>
    <row r="3" spans="1:4" s="6" customFormat="1" ht="19.5" customHeight="1" thickBot="1">
      <c r="A3" s="56"/>
      <c r="B3" s="57"/>
      <c r="C3" s="57"/>
      <c r="D3" s="57"/>
    </row>
    <row r="4" spans="1:4" ht="19.5" customHeight="1" thickBot="1">
      <c r="A4" s="58" t="s">
        <v>13</v>
      </c>
      <c r="B4" s="58"/>
      <c r="C4" s="58"/>
      <c r="D4" s="58"/>
    </row>
    <row r="5" spans="1:4" ht="15.75" thickBot="1">
      <c r="A5" s="28" t="s">
        <v>14</v>
      </c>
      <c r="B5" s="28" t="s">
        <v>15</v>
      </c>
      <c r="C5" s="28" t="s">
        <v>14</v>
      </c>
      <c r="D5" s="28" t="s">
        <v>14</v>
      </c>
    </row>
    <row r="6" spans="1:4" ht="15.75" thickBot="1">
      <c r="A6" s="28" t="s">
        <v>14</v>
      </c>
      <c r="B6" s="28" t="s">
        <v>16</v>
      </c>
      <c r="C6" s="28" t="s">
        <v>17</v>
      </c>
      <c r="D6" s="28" t="s">
        <v>18</v>
      </c>
    </row>
    <row r="7" spans="1:4" ht="15">
      <c r="A7" s="8"/>
      <c r="B7" s="8" t="s">
        <v>19</v>
      </c>
      <c r="C7" s="9">
        <f>+C8+C13+C17+C20+C21+C22+C23</f>
        <v>4270.83</v>
      </c>
      <c r="D7" s="9">
        <f>+D8+D13+D17+D20+D21+D22+D23</f>
        <v>4018.8199999999997</v>
      </c>
    </row>
    <row r="8" spans="1:4" ht="15">
      <c r="A8" s="10"/>
      <c r="B8" s="10" t="s">
        <v>20</v>
      </c>
      <c r="C8" s="22">
        <f>+C9+C10+C11+C12</f>
        <v>0</v>
      </c>
      <c r="D8" s="22">
        <f>+D9+D10+D11+D12</f>
        <v>0</v>
      </c>
    </row>
    <row r="9" spans="1:4" ht="15">
      <c r="A9" s="10" t="s">
        <v>21</v>
      </c>
      <c r="B9" s="10" t="s">
        <v>22</v>
      </c>
      <c r="C9" s="23">
        <v>0</v>
      </c>
      <c r="D9" s="23">
        <v>0</v>
      </c>
    </row>
    <row r="10" spans="1:4" ht="15">
      <c r="A10" s="10" t="s">
        <v>23</v>
      </c>
      <c r="B10" s="10" t="s">
        <v>24</v>
      </c>
      <c r="C10" s="23">
        <v>0</v>
      </c>
      <c r="D10" s="23">
        <v>0</v>
      </c>
    </row>
    <row r="11" spans="1:4" ht="15">
      <c r="A11" s="10"/>
      <c r="B11" s="10" t="s">
        <v>25</v>
      </c>
      <c r="C11" s="23">
        <v>0</v>
      </c>
      <c r="D11" s="23">
        <v>0</v>
      </c>
    </row>
    <row r="12" spans="1:4" ht="35.25">
      <c r="A12" s="10" t="s">
        <v>26</v>
      </c>
      <c r="B12" s="10" t="s">
        <v>27</v>
      </c>
      <c r="C12" s="23">
        <v>0</v>
      </c>
      <c r="D12" s="23">
        <v>0</v>
      </c>
    </row>
    <row r="13" spans="1:4" ht="15">
      <c r="A13" s="10"/>
      <c r="B13" s="10" t="s">
        <v>28</v>
      </c>
      <c r="C13" s="22">
        <f>+C14+C15+C16</f>
        <v>1681.81</v>
      </c>
      <c r="D13" s="22">
        <f>+D14+D15+D16</f>
        <v>1697.8</v>
      </c>
    </row>
    <row r="14" spans="1:4" ht="15">
      <c r="A14" s="10" t="s">
        <v>29</v>
      </c>
      <c r="B14" s="10" t="s">
        <v>30</v>
      </c>
      <c r="C14" s="23">
        <v>1096</v>
      </c>
      <c r="D14" s="23">
        <v>1096.81</v>
      </c>
    </row>
    <row r="15" spans="1:4" ht="15">
      <c r="A15" s="10"/>
      <c r="B15" s="10" t="s">
        <v>25</v>
      </c>
      <c r="C15" s="23">
        <v>0</v>
      </c>
      <c r="D15" s="23">
        <v>0</v>
      </c>
    </row>
    <row r="16" spans="1:4" ht="69">
      <c r="A16" s="10" t="s">
        <v>31</v>
      </c>
      <c r="B16" s="10" t="s">
        <v>32</v>
      </c>
      <c r="C16" s="23">
        <v>585.81</v>
      </c>
      <c r="D16" s="23">
        <v>600.99</v>
      </c>
    </row>
    <row r="17" spans="1:4" ht="15">
      <c r="A17" s="10"/>
      <c r="B17" s="10" t="s">
        <v>33</v>
      </c>
      <c r="C17" s="22">
        <f>+C18+C19</f>
        <v>0</v>
      </c>
      <c r="D17" s="22">
        <f>+D18+D19</f>
        <v>0</v>
      </c>
    </row>
    <row r="18" spans="1:4" ht="15">
      <c r="A18" s="10" t="s">
        <v>34</v>
      </c>
      <c r="B18" s="10" t="s">
        <v>30</v>
      </c>
      <c r="C18" s="23">
        <v>0</v>
      </c>
      <c r="D18" s="23">
        <v>0</v>
      </c>
    </row>
    <row r="19" spans="1:4" ht="15">
      <c r="A19" s="10" t="s">
        <v>35</v>
      </c>
      <c r="B19" s="10" t="s">
        <v>36</v>
      </c>
      <c r="C19" s="23">
        <v>0</v>
      </c>
      <c r="D19" s="23">
        <v>0</v>
      </c>
    </row>
    <row r="20" spans="1:4" ht="46.5">
      <c r="A20" s="10" t="s">
        <v>37</v>
      </c>
      <c r="B20" s="10" t="s">
        <v>38</v>
      </c>
      <c r="C20" s="23">
        <v>0</v>
      </c>
      <c r="D20" s="23">
        <v>0</v>
      </c>
    </row>
    <row r="21" spans="1:4" ht="46.5">
      <c r="A21" s="10" t="s">
        <v>39</v>
      </c>
      <c r="B21" s="10" t="s">
        <v>40</v>
      </c>
      <c r="C21" s="23">
        <v>2589.02</v>
      </c>
      <c r="D21" s="23">
        <v>2321.02</v>
      </c>
    </row>
    <row r="22" spans="1:4" ht="15">
      <c r="A22" s="10"/>
      <c r="B22" s="10" t="s">
        <v>41</v>
      </c>
      <c r="C22" s="23">
        <v>0</v>
      </c>
      <c r="D22" s="23">
        <v>0</v>
      </c>
    </row>
    <row r="23" spans="1:4" ht="15">
      <c r="A23" s="10" t="s">
        <v>42</v>
      </c>
      <c r="B23" s="10" t="s">
        <v>43</v>
      </c>
      <c r="C23" s="23">
        <v>0</v>
      </c>
      <c r="D23" s="23">
        <v>0</v>
      </c>
    </row>
    <row r="24" spans="1:4" ht="15">
      <c r="A24" s="8"/>
      <c r="B24" s="8" t="s">
        <v>44</v>
      </c>
      <c r="C24" s="9">
        <f>+C25+C31+C34+C38+C39+C40+C41</f>
        <v>2442.89</v>
      </c>
      <c r="D24" s="9">
        <f>+D25+D31+D34+D38+D39+D40+D41</f>
        <v>3088.89</v>
      </c>
    </row>
    <row r="25" spans="1:4" ht="15">
      <c r="A25" s="10"/>
      <c r="B25" s="10" t="s">
        <v>45</v>
      </c>
      <c r="C25" s="22">
        <f>+C26+C27+C28+C29+C30</f>
        <v>0</v>
      </c>
      <c r="D25" s="22">
        <f>+D26+D27+D28+D29+D30</f>
        <v>0</v>
      </c>
    </row>
    <row r="26" spans="1:4" ht="15">
      <c r="A26" s="10"/>
      <c r="B26" s="10" t="s">
        <v>46</v>
      </c>
      <c r="C26" s="23">
        <v>0</v>
      </c>
      <c r="D26" s="23">
        <v>0</v>
      </c>
    </row>
    <row r="27" spans="1:4" ht="15">
      <c r="A27" s="10" t="s">
        <v>47</v>
      </c>
      <c r="B27" s="10" t="s">
        <v>30</v>
      </c>
      <c r="C27" s="23">
        <v>0</v>
      </c>
      <c r="D27" s="23">
        <v>0</v>
      </c>
    </row>
    <row r="28" spans="1:4" ht="15">
      <c r="A28" s="10" t="s">
        <v>47</v>
      </c>
      <c r="B28" s="10" t="s">
        <v>48</v>
      </c>
      <c r="C28" s="23">
        <v>0</v>
      </c>
      <c r="D28" s="23">
        <v>0</v>
      </c>
    </row>
    <row r="29" spans="1:4" ht="15">
      <c r="A29" s="10" t="s">
        <v>49</v>
      </c>
      <c r="B29" s="10" t="s">
        <v>50</v>
      </c>
      <c r="C29" s="23">
        <v>0</v>
      </c>
      <c r="D29" s="23">
        <v>0</v>
      </c>
    </row>
    <row r="30" spans="1:4" ht="15">
      <c r="A30" s="10" t="s">
        <v>51</v>
      </c>
      <c r="B30" s="10" t="s">
        <v>52</v>
      </c>
      <c r="C30" s="23">
        <v>0</v>
      </c>
      <c r="D30" s="23">
        <v>0</v>
      </c>
    </row>
    <row r="31" spans="1:4" ht="15">
      <c r="A31" s="10"/>
      <c r="B31" s="10" t="s">
        <v>53</v>
      </c>
      <c r="C31" s="22">
        <f>+C32+C33</f>
        <v>0</v>
      </c>
      <c r="D31" s="22">
        <f>+D32+D33</f>
        <v>0</v>
      </c>
    </row>
    <row r="32" spans="1:4" ht="24">
      <c r="A32" s="10" t="s">
        <v>54</v>
      </c>
      <c r="B32" s="10" t="s">
        <v>55</v>
      </c>
      <c r="C32" s="23">
        <v>0</v>
      </c>
      <c r="D32" s="23">
        <v>0</v>
      </c>
    </row>
    <row r="33" spans="1:4" ht="15">
      <c r="A33" s="10"/>
      <c r="B33" s="10" t="s">
        <v>25</v>
      </c>
      <c r="C33" s="23">
        <v>0</v>
      </c>
      <c r="D33" s="23">
        <v>0</v>
      </c>
    </row>
    <row r="34" spans="1:4" ht="15">
      <c r="A34" s="10"/>
      <c r="B34" s="10" t="s">
        <v>56</v>
      </c>
      <c r="C34" s="22">
        <f>+C35+C36+C37</f>
        <v>2078.81</v>
      </c>
      <c r="D34" s="22">
        <f>+D35+D36+D37</f>
        <v>2255.81</v>
      </c>
    </row>
    <row r="35" spans="1:4" ht="46.5">
      <c r="A35" s="10" t="s">
        <v>57</v>
      </c>
      <c r="B35" s="10" t="s">
        <v>58</v>
      </c>
      <c r="C35" s="23">
        <v>0</v>
      </c>
      <c r="D35" s="23">
        <v>0</v>
      </c>
    </row>
    <row r="36" spans="1:4" ht="15">
      <c r="A36" s="10"/>
      <c r="B36" s="10" t="s">
        <v>59</v>
      </c>
      <c r="C36" s="23">
        <v>0</v>
      </c>
      <c r="D36" s="23">
        <v>0</v>
      </c>
    </row>
    <row r="37" spans="1:4" ht="24">
      <c r="A37" s="10" t="s">
        <v>60</v>
      </c>
      <c r="B37" s="10" t="s">
        <v>61</v>
      </c>
      <c r="C37" s="23">
        <v>2078.81</v>
      </c>
      <c r="D37" s="23">
        <v>2255.81</v>
      </c>
    </row>
    <row r="38" spans="1:4" ht="69">
      <c r="A38" s="10" t="s">
        <v>62</v>
      </c>
      <c r="B38" s="10" t="s">
        <v>63</v>
      </c>
      <c r="C38" s="23">
        <v>0</v>
      </c>
      <c r="D38" s="23">
        <v>0</v>
      </c>
    </row>
    <row r="39" spans="1:4" ht="69">
      <c r="A39" s="10" t="s">
        <v>64</v>
      </c>
      <c r="B39" s="10" t="s">
        <v>65</v>
      </c>
      <c r="C39" s="23">
        <v>0.15</v>
      </c>
      <c r="D39" s="23">
        <v>0.15</v>
      </c>
    </row>
    <row r="40" spans="1:4" ht="15">
      <c r="A40" s="10" t="s">
        <v>66</v>
      </c>
      <c r="B40" s="10" t="s">
        <v>67</v>
      </c>
      <c r="C40" s="23">
        <v>4.14</v>
      </c>
      <c r="D40" s="23">
        <v>4.14</v>
      </c>
    </row>
    <row r="41" spans="1:4" ht="15">
      <c r="A41" s="10"/>
      <c r="B41" s="10" t="s">
        <v>68</v>
      </c>
      <c r="C41" s="23">
        <v>359.79</v>
      </c>
      <c r="D41" s="23">
        <v>828.79</v>
      </c>
    </row>
    <row r="42" spans="1:4" ht="15">
      <c r="A42" s="11"/>
      <c r="B42" s="29" t="s">
        <v>69</v>
      </c>
      <c r="C42" s="9">
        <f>+C7+C24</f>
        <v>6713.719999999999</v>
      </c>
      <c r="D42" s="9">
        <f>+D7+D24</f>
        <v>7107.709999999999</v>
      </c>
    </row>
    <row r="43" spans="1:4" ht="15">
      <c r="A43" s="8"/>
      <c r="B43" s="8" t="s">
        <v>70</v>
      </c>
      <c r="C43" s="9">
        <f>+C44+C54+C55</f>
        <v>5551.650000000001</v>
      </c>
      <c r="D43" s="9">
        <f>+D44+D54+D55</f>
        <v>5796.650000000001</v>
      </c>
    </row>
    <row r="44" spans="1:4" ht="15">
      <c r="A44" s="10"/>
      <c r="B44" s="10" t="s">
        <v>71</v>
      </c>
      <c r="C44" s="22">
        <f>+C45+C46+C47+C48+C49+C50+C51+C52+C53</f>
        <v>5500.01</v>
      </c>
      <c r="D44" s="22">
        <f>+D45+D46+D47+D48+D49+D50+D51+D52+D53</f>
        <v>5745.01</v>
      </c>
    </row>
    <row r="45" spans="1:4" ht="24">
      <c r="A45" s="10" t="s">
        <v>72</v>
      </c>
      <c r="B45" s="10" t="s">
        <v>73</v>
      </c>
      <c r="C45" s="23">
        <v>16247.73</v>
      </c>
      <c r="D45" s="23">
        <v>14173.73</v>
      </c>
    </row>
    <row r="46" spans="1:4" ht="15">
      <c r="A46" s="10"/>
      <c r="B46" s="10" t="s">
        <v>74</v>
      </c>
      <c r="C46" s="23">
        <v>0</v>
      </c>
      <c r="D46" s="23">
        <v>0</v>
      </c>
    </row>
    <row r="47" spans="1:4" ht="24">
      <c r="A47" s="10" t="s">
        <v>75</v>
      </c>
      <c r="B47" s="10" t="s">
        <v>76</v>
      </c>
      <c r="C47" s="23">
        <v>0</v>
      </c>
      <c r="D47" s="23">
        <v>0</v>
      </c>
    </row>
    <row r="48" spans="1:4" ht="15">
      <c r="A48" s="10" t="s">
        <v>77</v>
      </c>
      <c r="B48" s="10" t="s">
        <v>78</v>
      </c>
      <c r="C48" s="23">
        <v>0</v>
      </c>
      <c r="D48" s="23">
        <v>0</v>
      </c>
    </row>
    <row r="49" spans="1:4" ht="15">
      <c r="A49" s="10" t="s">
        <v>79</v>
      </c>
      <c r="B49" s="10" t="s">
        <v>80</v>
      </c>
      <c r="C49" s="23">
        <v>-8428.72</v>
      </c>
      <c r="D49" s="23">
        <v>0</v>
      </c>
    </row>
    <row r="50" spans="1:4" ht="15">
      <c r="A50" s="10"/>
      <c r="B50" s="10" t="s">
        <v>81</v>
      </c>
      <c r="C50" s="23">
        <v>0</v>
      </c>
      <c r="D50" s="23">
        <v>0</v>
      </c>
    </row>
    <row r="51" spans="1:4" ht="15">
      <c r="A51" s="10"/>
      <c r="B51" s="10" t="s">
        <v>82</v>
      </c>
      <c r="C51" s="23">
        <v>-2319</v>
      </c>
      <c r="D51" s="23">
        <v>-8428.72</v>
      </c>
    </row>
    <row r="52" spans="1:4" ht="15">
      <c r="A52" s="10" t="s">
        <v>83</v>
      </c>
      <c r="B52" s="10" t="s">
        <v>84</v>
      </c>
      <c r="C52" s="23">
        <v>0</v>
      </c>
      <c r="D52" s="23">
        <v>0</v>
      </c>
    </row>
    <row r="53" spans="1:4" ht="15">
      <c r="A53" s="10"/>
      <c r="B53" s="10" t="s">
        <v>85</v>
      </c>
      <c r="C53" s="23">
        <v>0</v>
      </c>
      <c r="D53" s="23">
        <v>0</v>
      </c>
    </row>
    <row r="54" spans="1:4" ht="15">
      <c r="A54" s="10" t="s">
        <v>86</v>
      </c>
      <c r="B54" s="10" t="s">
        <v>87</v>
      </c>
      <c r="C54" s="23">
        <v>0</v>
      </c>
      <c r="D54" s="23">
        <v>0</v>
      </c>
    </row>
    <row r="55" spans="1:4" ht="15">
      <c r="A55" s="10" t="s">
        <v>88</v>
      </c>
      <c r="B55" s="10" t="s">
        <v>89</v>
      </c>
      <c r="C55" s="23">
        <v>51.64</v>
      </c>
      <c r="D55" s="23">
        <v>51.64</v>
      </c>
    </row>
    <row r="56" spans="1:4" ht="15">
      <c r="A56" s="8"/>
      <c r="B56" s="8" t="s">
        <v>90</v>
      </c>
      <c r="C56" s="9">
        <f>+C57+C61+C66+C67+C68+C69+C70</f>
        <v>0</v>
      </c>
      <c r="D56" s="9">
        <f>+D57+D61+D66+D67+D68+D69+D70</f>
        <v>0</v>
      </c>
    </row>
    <row r="57" spans="1:4" ht="15">
      <c r="A57" s="10"/>
      <c r="B57" s="10" t="s">
        <v>91</v>
      </c>
      <c r="C57" s="22">
        <f>+C58+C59+C60</f>
        <v>0</v>
      </c>
      <c r="D57" s="22">
        <f>+D58+D59+D60</f>
        <v>0</v>
      </c>
    </row>
    <row r="58" spans="1:4" ht="15">
      <c r="A58" s="10"/>
      <c r="B58" s="10" t="s">
        <v>92</v>
      </c>
      <c r="C58" s="23">
        <v>0</v>
      </c>
      <c r="D58" s="23">
        <v>0</v>
      </c>
    </row>
    <row r="59" spans="1:4" ht="15">
      <c r="A59" s="10"/>
      <c r="B59" s="10" t="s">
        <v>93</v>
      </c>
      <c r="C59" s="23">
        <v>0</v>
      </c>
      <c r="D59" s="23">
        <v>0</v>
      </c>
    </row>
    <row r="60" spans="1:4" ht="15">
      <c r="A60" s="10" t="s">
        <v>94</v>
      </c>
      <c r="B60" s="10" t="s">
        <v>95</v>
      </c>
      <c r="C60" s="23">
        <v>0</v>
      </c>
      <c r="D60" s="23">
        <v>0</v>
      </c>
    </row>
    <row r="61" spans="1:4" ht="15">
      <c r="A61" s="10"/>
      <c r="B61" s="10" t="s">
        <v>96</v>
      </c>
      <c r="C61" s="22">
        <f>+C62+C63+C64+C65</f>
        <v>0</v>
      </c>
      <c r="D61" s="22">
        <f>+D62+D63+D64+D65</f>
        <v>0</v>
      </c>
    </row>
    <row r="62" spans="1:4" ht="15">
      <c r="A62" s="10" t="s">
        <v>97</v>
      </c>
      <c r="B62" s="10" t="s">
        <v>98</v>
      </c>
      <c r="C62" s="23">
        <v>0</v>
      </c>
      <c r="D62" s="23">
        <v>0</v>
      </c>
    </row>
    <row r="63" spans="1:4" ht="15">
      <c r="A63" s="10" t="s">
        <v>99</v>
      </c>
      <c r="B63" s="10" t="s">
        <v>100</v>
      </c>
      <c r="C63" s="23">
        <v>0</v>
      </c>
      <c r="D63" s="23">
        <v>0</v>
      </c>
    </row>
    <row r="64" spans="1:4" ht="15">
      <c r="A64" s="10" t="s">
        <v>101</v>
      </c>
      <c r="B64" s="10" t="s">
        <v>102</v>
      </c>
      <c r="C64" s="23">
        <v>0</v>
      </c>
      <c r="D64" s="23">
        <v>0</v>
      </c>
    </row>
    <row r="65" spans="1:4" ht="24">
      <c r="A65" s="10" t="s">
        <v>103</v>
      </c>
      <c r="B65" s="10" t="s">
        <v>104</v>
      </c>
      <c r="C65" s="23">
        <v>0</v>
      </c>
      <c r="D65" s="23">
        <v>0</v>
      </c>
    </row>
    <row r="66" spans="1:4" ht="24">
      <c r="A66" s="10" t="s">
        <v>105</v>
      </c>
      <c r="B66" s="10" t="s">
        <v>106</v>
      </c>
      <c r="C66" s="23">
        <v>0</v>
      </c>
      <c r="D66" s="23">
        <v>0</v>
      </c>
    </row>
    <row r="67" spans="1:4" ht="15">
      <c r="A67" s="10" t="s">
        <v>107</v>
      </c>
      <c r="B67" s="10" t="s">
        <v>108</v>
      </c>
      <c r="C67" s="23">
        <v>0</v>
      </c>
      <c r="D67" s="23">
        <v>0</v>
      </c>
    </row>
    <row r="68" spans="1:4" ht="15">
      <c r="A68" s="10" t="s">
        <v>109</v>
      </c>
      <c r="B68" s="10" t="s">
        <v>110</v>
      </c>
      <c r="C68" s="23">
        <v>0</v>
      </c>
      <c r="D68" s="23">
        <v>0</v>
      </c>
    </row>
    <row r="69" spans="1:4" ht="15">
      <c r="A69" s="10" t="s">
        <v>111</v>
      </c>
      <c r="B69" s="10" t="s">
        <v>112</v>
      </c>
      <c r="C69" s="23">
        <v>0</v>
      </c>
      <c r="D69" s="23">
        <v>0</v>
      </c>
    </row>
    <row r="70" spans="1:4" ht="15">
      <c r="A70" s="10" t="s">
        <v>113</v>
      </c>
      <c r="B70" s="10" t="s">
        <v>114</v>
      </c>
      <c r="C70" s="23">
        <v>0</v>
      </c>
      <c r="D70" s="23">
        <v>0</v>
      </c>
    </row>
    <row r="71" spans="1:4" ht="15">
      <c r="A71" s="8"/>
      <c r="B71" s="8" t="s">
        <v>115</v>
      </c>
      <c r="C71" s="9">
        <f>+C72+C73+C77+C82+C83+C86+C87</f>
        <v>1162.06</v>
      </c>
      <c r="D71" s="9">
        <f>+D72+D73+D77+D82+D83+D86+D87</f>
        <v>1310.06</v>
      </c>
    </row>
    <row r="72" spans="1:4" ht="15">
      <c r="A72" s="10" t="s">
        <v>116</v>
      </c>
      <c r="B72" s="10" t="s">
        <v>117</v>
      </c>
      <c r="C72" s="23">
        <v>0</v>
      </c>
      <c r="D72" s="23">
        <v>0</v>
      </c>
    </row>
    <row r="73" spans="1:4" ht="15">
      <c r="A73" s="10"/>
      <c r="B73" s="10" t="s">
        <v>118</v>
      </c>
      <c r="C73" s="22">
        <f>+C74+C75+C76</f>
        <v>0</v>
      </c>
      <c r="D73" s="22">
        <f>+D74+D75+D76</f>
        <v>0</v>
      </c>
    </row>
    <row r="74" spans="1:4" ht="15">
      <c r="A74" s="10"/>
      <c r="B74" s="10" t="s">
        <v>92</v>
      </c>
      <c r="C74" s="23">
        <v>0</v>
      </c>
      <c r="D74" s="23">
        <v>0</v>
      </c>
    </row>
    <row r="75" spans="1:4" ht="15">
      <c r="A75" s="10"/>
      <c r="B75" s="10" t="s">
        <v>93</v>
      </c>
      <c r="C75" s="23">
        <v>0</v>
      </c>
      <c r="D75" s="23">
        <v>0</v>
      </c>
    </row>
    <row r="76" spans="1:4" ht="24">
      <c r="A76" s="10" t="s">
        <v>119</v>
      </c>
      <c r="B76" s="10" t="s">
        <v>95</v>
      </c>
      <c r="C76" s="23">
        <v>0</v>
      </c>
      <c r="D76" s="23">
        <v>0</v>
      </c>
    </row>
    <row r="77" spans="1:4" ht="15">
      <c r="A77" s="10"/>
      <c r="B77" s="10" t="s">
        <v>120</v>
      </c>
      <c r="C77" s="22">
        <f>+C78+C79+C80+C81</f>
        <v>0.22</v>
      </c>
      <c r="D77" s="22">
        <f>+D78+D79+D80+D81</f>
        <v>0.22</v>
      </c>
    </row>
    <row r="78" spans="1:4" ht="15">
      <c r="A78" s="10" t="s">
        <v>121</v>
      </c>
      <c r="B78" s="10" t="s">
        <v>98</v>
      </c>
      <c r="C78" s="23">
        <v>0</v>
      </c>
      <c r="D78" s="23">
        <v>0</v>
      </c>
    </row>
    <row r="79" spans="1:4" ht="15">
      <c r="A79" s="10" t="s">
        <v>122</v>
      </c>
      <c r="B79" s="10" t="s">
        <v>100</v>
      </c>
      <c r="C79" s="23">
        <v>0</v>
      </c>
      <c r="D79" s="23">
        <v>0</v>
      </c>
    </row>
    <row r="80" spans="1:4" ht="15">
      <c r="A80" s="10" t="s">
        <v>123</v>
      </c>
      <c r="B80" s="10" t="s">
        <v>102</v>
      </c>
      <c r="C80" s="23">
        <v>0</v>
      </c>
      <c r="D80" s="23">
        <v>0</v>
      </c>
    </row>
    <row r="81" spans="1:4" ht="69">
      <c r="A81" s="10" t="s">
        <v>124</v>
      </c>
      <c r="B81" s="10" t="s">
        <v>125</v>
      </c>
      <c r="C81" s="23">
        <v>0.22</v>
      </c>
      <c r="D81" s="23">
        <v>0.22</v>
      </c>
    </row>
    <row r="82" spans="1:4" ht="35.25">
      <c r="A82" s="10" t="s">
        <v>126</v>
      </c>
      <c r="B82" s="10" t="s">
        <v>127</v>
      </c>
      <c r="C82" s="23">
        <v>0</v>
      </c>
      <c r="D82" s="23">
        <v>0</v>
      </c>
    </row>
    <row r="83" spans="1:4" ht="15">
      <c r="A83" s="10"/>
      <c r="B83" s="10" t="s">
        <v>128</v>
      </c>
      <c r="C83" s="22">
        <f>+C84+C85</f>
        <v>1161.84</v>
      </c>
      <c r="D83" s="22">
        <f>+D84+D85</f>
        <v>1309.84</v>
      </c>
    </row>
    <row r="84" spans="1:4" ht="24">
      <c r="A84" s="10" t="s">
        <v>129</v>
      </c>
      <c r="B84" s="10" t="s">
        <v>130</v>
      </c>
      <c r="C84" s="23">
        <v>0</v>
      </c>
      <c r="D84" s="23">
        <v>0</v>
      </c>
    </row>
    <row r="85" spans="1:4" ht="24">
      <c r="A85" s="10" t="s">
        <v>131</v>
      </c>
      <c r="B85" s="10" t="s">
        <v>132</v>
      </c>
      <c r="C85" s="23">
        <v>1161.84</v>
      </c>
      <c r="D85" s="23">
        <v>1309.84</v>
      </c>
    </row>
    <row r="86" spans="1:4" ht="15">
      <c r="A86" s="10" t="s">
        <v>133</v>
      </c>
      <c r="B86" s="10" t="s">
        <v>134</v>
      </c>
      <c r="C86" s="23">
        <v>0</v>
      </c>
      <c r="D86" s="23">
        <v>0</v>
      </c>
    </row>
    <row r="87" spans="1:4" ht="15">
      <c r="A87" s="10" t="s">
        <v>135</v>
      </c>
      <c r="B87" s="10" t="s">
        <v>136</v>
      </c>
      <c r="C87" s="23">
        <v>0</v>
      </c>
      <c r="D87" s="23">
        <v>0</v>
      </c>
    </row>
    <row r="88" spans="1:4" ht="15">
      <c r="A88" s="11"/>
      <c r="B88" s="29" t="s">
        <v>137</v>
      </c>
      <c r="C88" s="9">
        <f>+C43+C56+C71</f>
        <v>6713.710000000001</v>
      </c>
      <c r="D88" s="9">
        <f>+D43+D56+D71</f>
        <v>7106.710000000001</v>
      </c>
    </row>
    <row r="89" spans="1:4" ht="15">
      <c r="A89" s="12"/>
      <c r="B89" s="12"/>
      <c r="C89" s="13"/>
      <c r="D89" s="13"/>
    </row>
    <row r="90" ht="15">
      <c r="A90" s="24" t="s">
        <v>138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27" t="s">
        <v>17</v>
      </c>
      <c r="D2" s="27" t="s">
        <v>18</v>
      </c>
    </row>
    <row r="3" spans="1:4" ht="15.75" thickBot="1">
      <c r="A3" s="27"/>
      <c r="B3" s="27" t="s">
        <v>158</v>
      </c>
      <c r="C3" s="84">
        <f>C58</f>
        <v>99</v>
      </c>
      <c r="D3" s="84">
        <f>D58</f>
        <v>-8512</v>
      </c>
    </row>
    <row r="4" spans="1:4" ht="23.25" thickBot="1">
      <c r="A4" s="26" t="s">
        <v>159</v>
      </c>
      <c r="B4" s="26" t="s">
        <v>160</v>
      </c>
      <c r="C4" s="18">
        <v>1912</v>
      </c>
      <c r="D4" s="18">
        <v>5152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/>
      <c r="D6" s="18"/>
    </row>
    <row r="7" spans="1:4" ht="15.75" thickBot="1">
      <c r="A7" s="26" t="s">
        <v>148</v>
      </c>
      <c r="B7" s="26" t="s">
        <v>165</v>
      </c>
      <c r="C7" s="18">
        <f>SUM(C8:C11)</f>
        <v>0</v>
      </c>
      <c r="D7" s="18">
        <f>SUM(D8:D11)</f>
        <v>0</v>
      </c>
    </row>
    <row r="8" spans="1:4" ht="15.75" thickBot="1">
      <c r="A8" s="26" t="s">
        <v>166</v>
      </c>
      <c r="B8" s="26" t="s">
        <v>254</v>
      </c>
      <c r="C8" s="18"/>
      <c r="D8" s="18"/>
    </row>
    <row r="9" spans="1:4" ht="34.5" thickBot="1">
      <c r="A9" s="26" t="s">
        <v>168</v>
      </c>
      <c r="B9" s="26" t="s">
        <v>255</v>
      </c>
      <c r="C9" s="18"/>
      <c r="D9" s="18"/>
    </row>
    <row r="10" spans="1:4" ht="15.75" thickBot="1">
      <c r="A10" s="26" t="s">
        <v>170</v>
      </c>
      <c r="B10" s="26" t="s">
        <v>256</v>
      </c>
      <c r="C10" s="18"/>
      <c r="D10" s="18"/>
    </row>
    <row r="11" spans="1:4" ht="23.25" thickBot="1">
      <c r="A11" s="26" t="s">
        <v>172</v>
      </c>
      <c r="B11" s="26" t="s">
        <v>257</v>
      </c>
      <c r="C11" s="18"/>
      <c r="D11" s="18"/>
    </row>
    <row r="12" spans="1:4" ht="15.75" thickBot="1">
      <c r="A12" s="26" t="s">
        <v>148</v>
      </c>
      <c r="B12" s="26" t="s">
        <v>174</v>
      </c>
      <c r="C12" s="18">
        <f>SUM(C13:C14)</f>
        <v>0</v>
      </c>
      <c r="D12" s="18">
        <f>SUM(D13:D14)</f>
        <v>1</v>
      </c>
    </row>
    <row r="13" spans="1:4" ht="15.75" thickBot="1">
      <c r="A13" s="26" t="s">
        <v>175</v>
      </c>
      <c r="B13" s="26" t="s">
        <v>258</v>
      </c>
      <c r="C13" s="18">
        <v>0</v>
      </c>
      <c r="D13" s="18">
        <v>1</v>
      </c>
    </row>
    <row r="14" spans="1:4" ht="15.75" thickBot="1">
      <c r="A14" s="26" t="s">
        <v>177</v>
      </c>
      <c r="B14" s="26" t="s">
        <v>259</v>
      </c>
      <c r="C14" s="18"/>
      <c r="D14" s="18"/>
    </row>
    <row r="15" spans="1:4" ht="15.75" thickBot="1">
      <c r="A15" s="26" t="s">
        <v>148</v>
      </c>
      <c r="B15" s="26" t="s">
        <v>179</v>
      </c>
      <c r="C15" s="18">
        <f>SUM(C16:C18)</f>
        <v>-153</v>
      </c>
      <c r="D15" s="18">
        <f>SUM(D16:D18)</f>
        <v>-295</v>
      </c>
    </row>
    <row r="16" spans="1:4" ht="15.75" thickBot="1">
      <c r="A16" s="26" t="s">
        <v>180</v>
      </c>
      <c r="B16" s="26" t="s">
        <v>260</v>
      </c>
      <c r="C16" s="18">
        <f>-44-102</f>
        <v>-146</v>
      </c>
      <c r="D16" s="18">
        <v>-238</v>
      </c>
    </row>
    <row r="17" spans="1:4" ht="15.75" thickBot="1">
      <c r="A17" s="26" t="s">
        <v>182</v>
      </c>
      <c r="B17" s="26" t="s">
        <v>261</v>
      </c>
      <c r="C17" s="18">
        <v>-7</v>
      </c>
      <c r="D17" s="18">
        <v>-57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-194</v>
      </c>
      <c r="D19" s="18">
        <f>SUM(D20:D23)</f>
        <v>-631</v>
      </c>
    </row>
    <row r="20" spans="1:4" ht="34.5" thickBot="1">
      <c r="A20" s="26" t="s">
        <v>187</v>
      </c>
      <c r="B20" s="26" t="s">
        <v>263</v>
      </c>
      <c r="C20" s="18">
        <v>-57</v>
      </c>
      <c r="D20" s="18">
        <v>-255</v>
      </c>
    </row>
    <row r="21" spans="1:4" ht="15.75" thickBot="1">
      <c r="A21" s="26" t="s">
        <v>189</v>
      </c>
      <c r="B21" s="26" t="s">
        <v>264</v>
      </c>
      <c r="C21" s="18">
        <v>-137</v>
      </c>
      <c r="D21" s="18">
        <v>-376</v>
      </c>
    </row>
    <row r="22" spans="1:4" ht="15.75" thickBot="1">
      <c r="A22" s="26" t="s">
        <v>191</v>
      </c>
      <c r="B22" s="26" t="s">
        <v>265</v>
      </c>
      <c r="C22" s="18"/>
      <c r="D22" s="18"/>
    </row>
    <row r="23" spans="1:4" ht="15.75" thickBot="1">
      <c r="A23" s="26" t="s">
        <v>193</v>
      </c>
      <c r="B23" s="26" t="s">
        <v>266</v>
      </c>
      <c r="C23" s="18">
        <v>0</v>
      </c>
      <c r="D23" s="18">
        <v>0</v>
      </c>
    </row>
    <row r="24" spans="1:4" ht="15.75" thickBot="1">
      <c r="A24" s="26" t="s">
        <v>148</v>
      </c>
      <c r="B24" s="26" t="s">
        <v>195</v>
      </c>
      <c r="C24" s="18">
        <f>SUM(C25:C27)</f>
        <v>0</v>
      </c>
      <c r="D24" s="18">
        <f>SUM(D25:D27)</f>
        <v>0</v>
      </c>
    </row>
    <row r="25" spans="1:4" ht="15.75" thickBot="1">
      <c r="A25" s="26" t="s">
        <v>196</v>
      </c>
      <c r="B25" s="26" t="s">
        <v>267</v>
      </c>
      <c r="C25" s="18"/>
      <c r="D25" s="18"/>
    </row>
    <row r="26" spans="1:4" ht="15.75" thickBot="1">
      <c r="A26" s="26" t="s">
        <v>198</v>
      </c>
      <c r="B26" s="26" t="s">
        <v>268</v>
      </c>
      <c r="C26" s="18"/>
      <c r="D26" s="18"/>
    </row>
    <row r="27" spans="1:4" ht="15.75" thickBot="1">
      <c r="A27" s="26" t="s">
        <v>200</v>
      </c>
      <c r="B27" s="26" t="s">
        <v>269</v>
      </c>
      <c r="C27" s="18"/>
      <c r="D27" s="18"/>
    </row>
    <row r="28" spans="1:4" ht="15.75" thickBot="1">
      <c r="A28" s="26" t="s">
        <v>148</v>
      </c>
      <c r="B28" s="26" t="s">
        <v>202</v>
      </c>
      <c r="C28" s="18"/>
      <c r="D28" s="18"/>
    </row>
    <row r="29" spans="1:4" ht="15.75" thickBot="1">
      <c r="A29" s="26" t="s">
        <v>203</v>
      </c>
      <c r="B29" s="26" t="s">
        <v>204</v>
      </c>
      <c r="C29" s="18"/>
      <c r="D29" s="18"/>
    </row>
    <row r="30" spans="1:4" ht="15.75" thickBot="1">
      <c r="A30" s="26" t="s">
        <v>148</v>
      </c>
      <c r="B30" s="26" t="s">
        <v>205</v>
      </c>
      <c r="C30" s="18">
        <f>C31+C35</f>
        <v>0</v>
      </c>
      <c r="D30" s="18">
        <f>D31+D35</f>
        <v>0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18"/>
      <c r="D36" s="18"/>
    </row>
    <row r="37" spans="1:4" ht="15.75" thickBot="1">
      <c r="A37" s="26" t="s">
        <v>215</v>
      </c>
      <c r="B37" s="26" t="s">
        <v>272</v>
      </c>
      <c r="C37" s="18"/>
      <c r="D37" s="18"/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0</v>
      </c>
      <c r="D40" s="18">
        <f>SUM(D41:D42)</f>
        <v>0</v>
      </c>
    </row>
    <row r="41" spans="1:4" ht="15.75" thickBot="1">
      <c r="A41" s="26" t="s">
        <v>220</v>
      </c>
      <c r="B41" s="26" t="s">
        <v>276</v>
      </c>
      <c r="C41" s="18"/>
      <c r="D41" s="18"/>
    </row>
    <row r="42" spans="1:4" ht="15.75" thickBot="1">
      <c r="A42" s="26" t="s">
        <v>222</v>
      </c>
      <c r="B42" s="26" t="s">
        <v>277</v>
      </c>
      <c r="C42" s="18"/>
      <c r="D42" s="18"/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1565</v>
      </c>
      <c r="D43" s="17">
        <f>D4+D5+D6+D7+D12+D15+D19+D24+D28+D29+D30+D39+D40</f>
        <v>4227</v>
      </c>
    </row>
    <row r="44" spans="1:4" ht="15.75" thickBot="1">
      <c r="A44" s="26" t="s">
        <v>148</v>
      </c>
      <c r="B44" s="26" t="s">
        <v>225</v>
      </c>
      <c r="C44" s="18">
        <f>SUM(C45:C46)</f>
        <v>0</v>
      </c>
      <c r="D44" s="18">
        <f>SUM(D45:D46)</f>
        <v>0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/>
      <c r="D46" s="18"/>
    </row>
    <row r="47" spans="1:4" ht="15.75" thickBot="1">
      <c r="A47" s="26" t="s">
        <v>148</v>
      </c>
      <c r="B47" s="26" t="s">
        <v>230</v>
      </c>
      <c r="C47" s="18">
        <f>SUM(C48:C50)</f>
        <v>-504</v>
      </c>
      <c r="D47" s="18">
        <f>SUM(D48:D50)</f>
        <v>-1384</v>
      </c>
    </row>
    <row r="48" spans="1:4" ht="45.75" thickBot="1">
      <c r="A48" s="26" t="s">
        <v>231</v>
      </c>
      <c r="B48" s="26" t="s">
        <v>280</v>
      </c>
      <c r="C48" s="18">
        <v>-504</v>
      </c>
      <c r="D48" s="18">
        <v>-1384</v>
      </c>
    </row>
    <row r="49" spans="1:4" ht="57" thickBot="1">
      <c r="A49" s="26" t="s">
        <v>233</v>
      </c>
      <c r="B49" s="26" t="s">
        <v>281</v>
      </c>
      <c r="C49" s="18"/>
      <c r="D49" s="18"/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>
        <v>-947</v>
      </c>
      <c r="D52" s="18">
        <v>2977</v>
      </c>
    </row>
    <row r="53" spans="1:4" ht="23.25" thickBot="1">
      <c r="A53" s="26" t="s">
        <v>241</v>
      </c>
      <c r="B53" s="26" t="s">
        <v>242</v>
      </c>
      <c r="C53" s="18">
        <v>0</v>
      </c>
      <c r="D53" s="18">
        <v>-13160</v>
      </c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-1451</v>
      </c>
      <c r="D55" s="17">
        <f>D44+D47+D51+D52+D53+D54</f>
        <v>-11567</v>
      </c>
    </row>
    <row r="56" spans="1:4" ht="15.75" thickBot="1">
      <c r="A56" s="25" t="s">
        <v>148</v>
      </c>
      <c r="B56" s="25" t="s">
        <v>245</v>
      </c>
      <c r="C56" s="17">
        <f>C43+C55</f>
        <v>114</v>
      </c>
      <c r="D56" s="17">
        <f>D43+D55</f>
        <v>-7340</v>
      </c>
    </row>
    <row r="57" spans="1:4" ht="15.75" thickBot="1">
      <c r="A57" s="26" t="s">
        <v>246</v>
      </c>
      <c r="B57" s="26" t="s">
        <v>247</v>
      </c>
      <c r="C57" s="18">
        <v>-15</v>
      </c>
      <c r="D57" s="18">
        <v>-1172</v>
      </c>
    </row>
    <row r="58" spans="1:4" ht="23.25" thickBot="1">
      <c r="A58" s="25" t="s">
        <v>148</v>
      </c>
      <c r="B58" s="25" t="s">
        <v>248</v>
      </c>
      <c r="C58" s="17">
        <f>C56+C57</f>
        <v>99</v>
      </c>
      <c r="D58" s="17">
        <f>D56+D57</f>
        <v>-8512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99</v>
      </c>
      <c r="D61" s="18">
        <f>D58+D60</f>
        <v>-8512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5.28125" style="0" bestFit="1" customWidth="1"/>
    <col min="4" max="4" width="15.28125" style="86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39">
        <v>45016</v>
      </c>
      <c r="D2" s="39">
        <v>44926</v>
      </c>
    </row>
    <row r="3" spans="1:4" ht="15.75" thickBot="1">
      <c r="A3" s="27"/>
      <c r="B3" s="27" t="s">
        <v>158</v>
      </c>
      <c r="C3" s="84">
        <f>C58</f>
        <v>-6241</v>
      </c>
      <c r="D3" s="84">
        <f>D58</f>
        <v>-12369</v>
      </c>
    </row>
    <row r="4" spans="1:4" ht="23.25" thickBot="1">
      <c r="A4" s="26" t="s">
        <v>159</v>
      </c>
      <c r="B4" s="26" t="s">
        <v>160</v>
      </c>
      <c r="C4" s="18">
        <v>7355</v>
      </c>
      <c r="D4" s="18">
        <v>33239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/>
      <c r="D6" s="18">
        <v>9</v>
      </c>
    </row>
    <row r="7" spans="1:4" ht="15.75" thickBot="1">
      <c r="A7" s="26" t="s">
        <v>148</v>
      </c>
      <c r="B7" s="26" t="s">
        <v>165</v>
      </c>
      <c r="C7" s="18">
        <f>SUM(C8:C11)</f>
        <v>-7014</v>
      </c>
      <c r="D7" s="18">
        <f>SUM(D8:D11)</f>
        <v>-31919</v>
      </c>
    </row>
    <row r="8" spans="1:4" ht="15.75" thickBot="1">
      <c r="A8" s="26" t="s">
        <v>166</v>
      </c>
      <c r="B8" s="26" t="s">
        <v>254</v>
      </c>
      <c r="C8" s="18"/>
      <c r="D8" s="18"/>
    </row>
    <row r="9" spans="1:4" ht="34.5" thickBot="1">
      <c r="A9" s="26" t="s">
        <v>168</v>
      </c>
      <c r="B9" s="26" t="s">
        <v>255</v>
      </c>
      <c r="C9" s="18">
        <v>-5577</v>
      </c>
      <c r="D9" s="18">
        <v>-26930</v>
      </c>
    </row>
    <row r="10" spans="1:4" ht="15.75" thickBot="1">
      <c r="A10" s="26" t="s">
        <v>170</v>
      </c>
      <c r="B10" s="26" t="s">
        <v>256</v>
      </c>
      <c r="C10" s="18">
        <v>-1437</v>
      </c>
      <c r="D10" s="18">
        <v>-4989</v>
      </c>
    </row>
    <row r="11" spans="1:4" ht="23.25" thickBot="1">
      <c r="A11" s="26" t="s">
        <v>172</v>
      </c>
      <c r="B11" s="26" t="s">
        <v>257</v>
      </c>
      <c r="C11" s="18"/>
      <c r="D11" s="18"/>
    </row>
    <row r="12" spans="1:4" ht="15.75" thickBot="1">
      <c r="A12" s="26" t="s">
        <v>148</v>
      </c>
      <c r="B12" s="26" t="s">
        <v>174</v>
      </c>
      <c r="C12" s="18">
        <f>SUM(C13:C14)</f>
        <v>297</v>
      </c>
      <c r="D12" s="18">
        <f>SUM(D13:D14)</f>
        <v>6423</v>
      </c>
    </row>
    <row r="13" spans="1:4" ht="15.75" thickBot="1">
      <c r="A13" s="26" t="s">
        <v>175</v>
      </c>
      <c r="B13" s="26" t="s">
        <v>258</v>
      </c>
      <c r="C13" s="18">
        <v>297</v>
      </c>
      <c r="D13" s="18">
        <v>3745</v>
      </c>
    </row>
    <row r="14" spans="1:4" ht="15.75" thickBot="1">
      <c r="A14" s="26" t="s">
        <v>177</v>
      </c>
      <c r="B14" s="26" t="s">
        <v>259</v>
      </c>
      <c r="C14" s="18"/>
      <c r="D14" s="18">
        <v>2678</v>
      </c>
    </row>
    <row r="15" spans="1:4" ht="15.75" thickBot="1">
      <c r="A15" s="26" t="s">
        <v>148</v>
      </c>
      <c r="B15" s="26" t="s">
        <v>179</v>
      </c>
      <c r="C15" s="18">
        <f>SUM(C16:C18)</f>
        <v>-2684</v>
      </c>
      <c r="D15" s="18">
        <f>SUM(D16:D18)</f>
        <v>-10384</v>
      </c>
    </row>
    <row r="16" spans="1:4" ht="15.75" thickBot="1">
      <c r="A16" s="26" t="s">
        <v>180</v>
      </c>
      <c r="B16" s="26" t="s">
        <v>260</v>
      </c>
      <c r="C16" s="18">
        <v>-1997</v>
      </c>
      <c r="D16" s="18">
        <v>-7798</v>
      </c>
    </row>
    <row r="17" spans="1:4" ht="15.75" thickBot="1">
      <c r="A17" s="26" t="s">
        <v>182</v>
      </c>
      <c r="B17" s="26" t="s">
        <v>261</v>
      </c>
      <c r="C17" s="18">
        <v>-687</v>
      </c>
      <c r="D17" s="18">
        <v>-2586</v>
      </c>
    </row>
    <row r="18" spans="1:4" ht="15.75" thickBot="1">
      <c r="A18" s="26" t="s">
        <v>184</v>
      </c>
      <c r="B18" s="26" t="s">
        <v>262</v>
      </c>
      <c r="C18" s="18"/>
      <c r="D18" s="18"/>
    </row>
    <row r="19" spans="1:4" ht="15.75" thickBot="1">
      <c r="A19" s="26" t="s">
        <v>148</v>
      </c>
      <c r="B19" s="26" t="s">
        <v>186</v>
      </c>
      <c r="C19" s="18">
        <f>SUM(C20:C23)</f>
        <v>-1226</v>
      </c>
      <c r="D19" s="18">
        <f>SUM(D20:D23)</f>
        <v>-5455</v>
      </c>
    </row>
    <row r="20" spans="1:4" ht="34.5" thickBot="1">
      <c r="A20" s="26" t="s">
        <v>187</v>
      </c>
      <c r="B20" s="26" t="s">
        <v>263</v>
      </c>
      <c r="C20" s="18">
        <v>-1084</v>
      </c>
      <c r="D20" s="18">
        <v>-4445</v>
      </c>
    </row>
    <row r="21" spans="1:4" ht="15.75" thickBot="1">
      <c r="A21" s="26" t="s">
        <v>189</v>
      </c>
      <c r="B21" s="26" t="s">
        <v>264</v>
      </c>
      <c r="C21" s="18">
        <v>-193</v>
      </c>
      <c r="D21" s="18">
        <v>-769</v>
      </c>
    </row>
    <row r="22" spans="1:4" ht="15.75" thickBot="1">
      <c r="A22" s="26" t="s">
        <v>191</v>
      </c>
      <c r="B22" s="26" t="s">
        <v>265</v>
      </c>
      <c r="C22" s="18">
        <v>70</v>
      </c>
      <c r="D22" s="18">
        <v>-219</v>
      </c>
    </row>
    <row r="23" spans="1:4" ht="15.75" thickBot="1">
      <c r="A23" s="26" t="s">
        <v>193</v>
      </c>
      <c r="B23" s="26" t="s">
        <v>266</v>
      </c>
      <c r="C23" s="18">
        <v>-19</v>
      </c>
      <c r="D23" s="18">
        <v>-22</v>
      </c>
    </row>
    <row r="24" spans="1:4" ht="15.75" thickBot="1">
      <c r="A24" s="26" t="s">
        <v>148</v>
      </c>
      <c r="B24" s="26" t="s">
        <v>195</v>
      </c>
      <c r="C24" s="18">
        <f>SUM(C25:C27)</f>
        <v>-947</v>
      </c>
      <c r="D24" s="18">
        <f>SUM(D25:D27)</f>
        <v>-3588</v>
      </c>
    </row>
    <row r="25" spans="1:4" ht="15.75" thickBot="1">
      <c r="A25" s="26" t="s">
        <v>196</v>
      </c>
      <c r="B25" s="26" t="s">
        <v>267</v>
      </c>
      <c r="C25" s="18">
        <v>-947</v>
      </c>
      <c r="D25" s="18">
        <v>-3588</v>
      </c>
    </row>
    <row r="26" spans="1:4" ht="15.75" thickBot="1">
      <c r="A26" s="26" t="s">
        <v>198</v>
      </c>
      <c r="B26" s="26" t="s">
        <v>268</v>
      </c>
      <c r="C26" s="18"/>
      <c r="D26" s="18"/>
    </row>
    <row r="27" spans="1:4" ht="15.75" thickBot="1">
      <c r="A27" s="26" t="s">
        <v>200</v>
      </c>
      <c r="B27" s="26" t="s">
        <v>269</v>
      </c>
      <c r="C27" s="18"/>
      <c r="D27" s="18"/>
    </row>
    <row r="28" spans="1:4" ht="15.75" thickBot="1">
      <c r="A28" s="26" t="s">
        <v>148</v>
      </c>
      <c r="B28" s="26" t="s">
        <v>202</v>
      </c>
      <c r="C28" s="18"/>
      <c r="D28" s="18"/>
    </row>
    <row r="29" spans="1:4" ht="15.75" thickBot="1">
      <c r="A29" s="26" t="s">
        <v>203</v>
      </c>
      <c r="B29" s="26" t="s">
        <v>204</v>
      </c>
      <c r="C29" s="18"/>
      <c r="D29" s="18"/>
    </row>
    <row r="30" spans="1:4" ht="15.75" thickBot="1">
      <c r="A30" s="26" t="s">
        <v>148</v>
      </c>
      <c r="B30" s="26" t="s">
        <v>205</v>
      </c>
      <c r="C30" s="18">
        <f>C31+C35</f>
        <v>0</v>
      </c>
      <c r="D30" s="18">
        <f>D31+D35</f>
        <v>0</v>
      </c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0</v>
      </c>
    </row>
    <row r="32" spans="1:4" ht="15.75" thickBot="1">
      <c r="A32" s="26" t="s">
        <v>207</v>
      </c>
      <c r="B32" s="26" t="s">
        <v>271</v>
      </c>
      <c r="C32" s="18"/>
      <c r="D32" s="18"/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/>
    </row>
    <row r="35" spans="1:4" ht="15.75" thickBot="1">
      <c r="A35" s="26" t="s">
        <v>148</v>
      </c>
      <c r="B35" s="26" t="s">
        <v>274</v>
      </c>
      <c r="C35" s="18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18">
        <v>0</v>
      </c>
      <c r="D36" s="18"/>
    </row>
    <row r="37" spans="1:4" ht="15.75" thickBot="1">
      <c r="A37" s="26" t="s">
        <v>215</v>
      </c>
      <c r="B37" s="26" t="s">
        <v>272</v>
      </c>
      <c r="C37" s="18"/>
      <c r="D37" s="18"/>
    </row>
    <row r="38" spans="1:4" ht="15.75" thickBot="1">
      <c r="A38" s="26" t="s">
        <v>216</v>
      </c>
      <c r="B38" s="26" t="s">
        <v>273</v>
      </c>
      <c r="C38" s="18"/>
      <c r="D38" s="18"/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55</v>
      </c>
      <c r="D40" s="18">
        <f>SUM(D41:D42)</f>
        <v>-77</v>
      </c>
    </row>
    <row r="41" spans="1:4" ht="15.75" thickBot="1">
      <c r="A41" s="26" t="s">
        <v>220</v>
      </c>
      <c r="B41" s="26" t="s">
        <v>276</v>
      </c>
      <c r="C41" s="18">
        <v>-7</v>
      </c>
      <c r="D41" s="18">
        <v>-98</v>
      </c>
    </row>
    <row r="42" spans="1:4" ht="15.75" thickBot="1">
      <c r="A42" s="26" t="s">
        <v>222</v>
      </c>
      <c r="B42" s="26" t="s">
        <v>277</v>
      </c>
      <c r="C42" s="18">
        <v>62</v>
      </c>
      <c r="D42" s="18">
        <v>21</v>
      </c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-4164</v>
      </c>
      <c r="D43" s="17">
        <f>D4+D5+D6+D7+D12+D15+D19+D24+D28+D29+D30+D39+D40</f>
        <v>-11752</v>
      </c>
    </row>
    <row r="44" spans="1:4" ht="15.75" thickBot="1">
      <c r="A44" s="26" t="s">
        <v>148</v>
      </c>
      <c r="B44" s="26" t="s">
        <v>225</v>
      </c>
      <c r="C44" s="18">
        <f>SUM(C45:C46)</f>
        <v>0</v>
      </c>
      <c r="D44" s="18">
        <f>SUM(D45:D46)</f>
        <v>0</v>
      </c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/>
      <c r="D46" s="18"/>
    </row>
    <row r="47" spans="1:4" ht="15.75" thickBot="1">
      <c r="A47" s="26" t="s">
        <v>148</v>
      </c>
      <c r="B47" s="26" t="s">
        <v>230</v>
      </c>
      <c r="C47" s="18">
        <f>SUM(C48:C50)</f>
        <v>-2096</v>
      </c>
      <c r="D47" s="18">
        <f>SUM(D48:D50)</f>
        <v>-2169</v>
      </c>
    </row>
    <row r="48" spans="1:4" ht="45.75" thickBot="1">
      <c r="A48" s="26" t="s">
        <v>231</v>
      </c>
      <c r="B48" s="26" t="s">
        <v>280</v>
      </c>
      <c r="C48" s="18">
        <v>-2094</v>
      </c>
      <c r="D48" s="18">
        <v>-2694</v>
      </c>
    </row>
    <row r="49" spans="1:4" ht="57" thickBot="1">
      <c r="A49" s="26" t="s">
        <v>233</v>
      </c>
      <c r="B49" s="26" t="s">
        <v>281</v>
      </c>
      <c r="C49" s="18">
        <v>-2</v>
      </c>
      <c r="D49" s="18">
        <v>543</v>
      </c>
    </row>
    <row r="50" spans="1:4" ht="15.75" thickBot="1">
      <c r="A50" s="26" t="s">
        <v>235</v>
      </c>
      <c r="B50" s="26" t="s">
        <v>282</v>
      </c>
      <c r="C50" s="18"/>
      <c r="D50" s="18">
        <v>-18</v>
      </c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/>
      <c r="D52" s="18"/>
    </row>
    <row r="53" spans="1:4" ht="23.25" thickBot="1">
      <c r="A53" s="26" t="s">
        <v>241</v>
      </c>
      <c r="B53" s="26" t="s">
        <v>242</v>
      </c>
      <c r="C53" s="18"/>
      <c r="D53" s="18"/>
    </row>
    <row r="54" spans="1:4" ht="15.75" thickBot="1">
      <c r="A54" s="26" t="s">
        <v>148</v>
      </c>
      <c r="B54" s="26" t="s">
        <v>243</v>
      </c>
      <c r="C54" s="18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-2096</v>
      </c>
      <c r="D55" s="17">
        <f>D44+D47+D51+D52+D53+D54</f>
        <v>-2169</v>
      </c>
    </row>
    <row r="56" spans="1:4" ht="15.75" thickBot="1">
      <c r="A56" s="25" t="s">
        <v>148</v>
      </c>
      <c r="B56" s="25" t="s">
        <v>245</v>
      </c>
      <c r="C56" s="17">
        <f>C43+C55</f>
        <v>-6260</v>
      </c>
      <c r="D56" s="17">
        <f>D43+D55</f>
        <v>-13921</v>
      </c>
    </row>
    <row r="57" spans="1:4" ht="15.75" thickBot="1">
      <c r="A57" s="26" t="s">
        <v>246</v>
      </c>
      <c r="B57" s="26" t="s">
        <v>247</v>
      </c>
      <c r="C57" s="18">
        <v>19</v>
      </c>
      <c r="D57" s="18">
        <v>1552</v>
      </c>
    </row>
    <row r="58" spans="1:4" ht="23.25" thickBot="1">
      <c r="A58" s="25" t="s">
        <v>148</v>
      </c>
      <c r="B58" s="25" t="s">
        <v>248</v>
      </c>
      <c r="C58" s="17">
        <f>C56+C57</f>
        <v>-6241</v>
      </c>
      <c r="D58" s="17">
        <f>D56+D57</f>
        <v>-12369</v>
      </c>
    </row>
    <row r="59" spans="1:4" ht="15.75" thickBot="1">
      <c r="A59" s="27"/>
      <c r="B59" s="27" t="s">
        <v>249</v>
      </c>
      <c r="C59" s="85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-6241</v>
      </c>
      <c r="D61" s="18">
        <f>D58+D60</f>
        <v>-12369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27" t="s">
        <v>144</v>
      </c>
      <c r="D2" s="27" t="s">
        <v>145</v>
      </c>
    </row>
    <row r="3" spans="1:4" ht="15.75" thickBot="1">
      <c r="A3" s="27"/>
      <c r="B3" s="27" t="s">
        <v>158</v>
      </c>
      <c r="C3" s="84">
        <f>C58</f>
        <v>-190</v>
      </c>
      <c r="D3" s="84">
        <f>D58</f>
        <v>59218</v>
      </c>
    </row>
    <row r="4" spans="1:4" ht="23.25" thickBot="1">
      <c r="A4" s="26" t="s">
        <v>159</v>
      </c>
      <c r="B4" s="26" t="s">
        <v>160</v>
      </c>
      <c r="C4" s="21">
        <v>1645</v>
      </c>
      <c r="D4" s="18">
        <v>67367</v>
      </c>
    </row>
    <row r="5" spans="1:4" ht="15.75" thickBot="1">
      <c r="A5" s="26" t="s">
        <v>161</v>
      </c>
      <c r="B5" s="26" t="s">
        <v>162</v>
      </c>
      <c r="C5" s="21"/>
      <c r="D5" s="18"/>
    </row>
    <row r="6" spans="1:4" ht="15.75" thickBot="1">
      <c r="A6" s="26" t="s">
        <v>163</v>
      </c>
      <c r="B6" s="26" t="s">
        <v>164</v>
      </c>
      <c r="C6" s="21"/>
      <c r="D6" s="18"/>
    </row>
    <row r="7" spans="1:4" ht="15.75" thickBot="1">
      <c r="A7" s="26" t="s">
        <v>148</v>
      </c>
      <c r="B7" s="26" t="s">
        <v>165</v>
      </c>
      <c r="C7" s="21">
        <f>SUM(C8:C11)</f>
        <v>0</v>
      </c>
      <c r="D7" s="18">
        <f>SUM(D8:D11)</f>
        <v>0</v>
      </c>
    </row>
    <row r="8" spans="1:4" ht="15.75" thickBot="1">
      <c r="A8" s="26" t="s">
        <v>166</v>
      </c>
      <c r="B8" s="26" t="s">
        <v>254</v>
      </c>
      <c r="C8" s="21"/>
      <c r="D8" s="18"/>
    </row>
    <row r="9" spans="1:4" ht="34.5" thickBot="1">
      <c r="A9" s="26" t="s">
        <v>168</v>
      </c>
      <c r="B9" s="26" t="s">
        <v>255</v>
      </c>
      <c r="C9" s="21"/>
      <c r="D9" s="18"/>
    </row>
    <row r="10" spans="1:4" ht="15.75" thickBot="1">
      <c r="A10" s="26" t="s">
        <v>170</v>
      </c>
      <c r="B10" s="26" t="s">
        <v>256</v>
      </c>
      <c r="C10" s="21"/>
      <c r="D10" s="18"/>
    </row>
    <row r="11" spans="1:4" ht="23.25" thickBot="1">
      <c r="A11" s="26" t="s">
        <v>172</v>
      </c>
      <c r="B11" s="26" t="s">
        <v>257</v>
      </c>
      <c r="C11" s="21"/>
      <c r="D11" s="18"/>
    </row>
    <row r="12" spans="1:4" ht="15.75" thickBot="1">
      <c r="A12" s="26" t="s">
        <v>148</v>
      </c>
      <c r="B12" s="26" t="s">
        <v>174</v>
      </c>
      <c r="C12" s="21">
        <f>SUM(C13:C14)</f>
        <v>673</v>
      </c>
      <c r="D12" s="18">
        <f>SUM(D13:D14)</f>
        <v>2701</v>
      </c>
    </row>
    <row r="13" spans="1:4" ht="15.75" thickBot="1">
      <c r="A13" s="26" t="s">
        <v>175</v>
      </c>
      <c r="B13" s="26" t="s">
        <v>258</v>
      </c>
      <c r="C13" s="21">
        <v>673</v>
      </c>
      <c r="D13" s="18">
        <v>2701</v>
      </c>
    </row>
    <row r="14" spans="1:4" ht="15.75" thickBot="1">
      <c r="A14" s="26" t="s">
        <v>177</v>
      </c>
      <c r="B14" s="26" t="s">
        <v>259</v>
      </c>
      <c r="C14" s="21"/>
      <c r="D14" s="18"/>
    </row>
    <row r="15" spans="1:4" ht="15.75" thickBot="1">
      <c r="A15" s="26" t="s">
        <v>148</v>
      </c>
      <c r="B15" s="26" t="s">
        <v>179</v>
      </c>
      <c r="C15" s="21">
        <f>SUM(C16:C18)</f>
        <v>-649</v>
      </c>
      <c r="D15" s="18">
        <f>SUM(D16:D18)</f>
        <v>-2295</v>
      </c>
    </row>
    <row r="16" spans="1:4" ht="15.75" thickBot="1">
      <c r="A16" s="26" t="s">
        <v>180</v>
      </c>
      <c r="B16" s="26" t="s">
        <v>260</v>
      </c>
      <c r="C16" s="21">
        <v>-500</v>
      </c>
      <c r="D16" s="18">
        <v>-1760</v>
      </c>
    </row>
    <row r="17" spans="1:4" ht="15.75" thickBot="1">
      <c r="A17" s="26" t="s">
        <v>182</v>
      </c>
      <c r="B17" s="26" t="s">
        <v>261</v>
      </c>
      <c r="C17" s="21">
        <v>-149</v>
      </c>
      <c r="D17" s="18">
        <v>-535</v>
      </c>
    </row>
    <row r="18" spans="1:4" ht="15.75" thickBot="1">
      <c r="A18" s="26" t="s">
        <v>184</v>
      </c>
      <c r="B18" s="26" t="s">
        <v>262</v>
      </c>
      <c r="C18" s="21"/>
      <c r="D18" s="18"/>
    </row>
    <row r="19" spans="1:4" ht="15.75" thickBot="1">
      <c r="A19" s="26" t="s">
        <v>148</v>
      </c>
      <c r="B19" s="26" t="s">
        <v>186</v>
      </c>
      <c r="C19" s="21">
        <f>SUM(C20:C23)</f>
        <v>-387</v>
      </c>
      <c r="D19" s="18">
        <f>SUM(D20:D23)</f>
        <v>-1623</v>
      </c>
    </row>
    <row r="20" spans="1:4" ht="34.5" thickBot="1">
      <c r="A20" s="26" t="s">
        <v>187</v>
      </c>
      <c r="B20" s="26" t="s">
        <v>263</v>
      </c>
      <c r="C20" s="21">
        <v>-179</v>
      </c>
      <c r="D20" s="18">
        <v>-783</v>
      </c>
    </row>
    <row r="21" spans="1:4" ht="15.75" thickBot="1">
      <c r="A21" s="26" t="s">
        <v>189</v>
      </c>
      <c r="B21" s="26" t="s">
        <v>264</v>
      </c>
      <c r="C21" s="21">
        <v>-210</v>
      </c>
      <c r="D21" s="18">
        <v>-805</v>
      </c>
    </row>
    <row r="22" spans="1:4" ht="15.75" thickBot="1">
      <c r="A22" s="26" t="s">
        <v>191</v>
      </c>
      <c r="B22" s="26" t="s">
        <v>265</v>
      </c>
      <c r="C22" s="21"/>
      <c r="D22" s="18"/>
    </row>
    <row r="23" spans="1:4" ht="15.75" thickBot="1">
      <c r="A23" s="26" t="s">
        <v>193</v>
      </c>
      <c r="B23" s="26" t="s">
        <v>266</v>
      </c>
      <c r="C23" s="21">
        <v>2</v>
      </c>
      <c r="D23" s="18">
        <v>-35</v>
      </c>
    </row>
    <row r="24" spans="1:4" ht="15.75" thickBot="1">
      <c r="A24" s="26" t="s">
        <v>148</v>
      </c>
      <c r="B24" s="26" t="s">
        <v>195</v>
      </c>
      <c r="C24" s="21">
        <f>SUM(C25:C27)</f>
        <v>-569</v>
      </c>
      <c r="D24" s="18">
        <f>SUM(D25:D27)</f>
        <v>-2284</v>
      </c>
    </row>
    <row r="25" spans="1:4" ht="15.75" thickBot="1">
      <c r="A25" s="26" t="s">
        <v>196</v>
      </c>
      <c r="B25" s="26" t="s">
        <v>267</v>
      </c>
      <c r="C25" s="21"/>
      <c r="D25" s="18"/>
    </row>
    <row r="26" spans="1:4" ht="15.75" thickBot="1">
      <c r="A26" s="26" t="s">
        <v>198</v>
      </c>
      <c r="B26" s="26" t="s">
        <v>268</v>
      </c>
      <c r="C26" s="21">
        <v>-1</v>
      </c>
      <c r="D26" s="18">
        <v>-11</v>
      </c>
    </row>
    <row r="27" spans="1:4" ht="15.75" thickBot="1">
      <c r="A27" s="26" t="s">
        <v>200</v>
      </c>
      <c r="B27" s="26" t="s">
        <v>269</v>
      </c>
      <c r="C27" s="21">
        <v>-568</v>
      </c>
      <c r="D27" s="18">
        <v>-2273</v>
      </c>
    </row>
    <row r="28" spans="1:4" ht="15.75" thickBot="1">
      <c r="A28" s="26" t="s">
        <v>148</v>
      </c>
      <c r="B28" s="26" t="s">
        <v>202</v>
      </c>
      <c r="C28" s="21"/>
      <c r="D28" s="18"/>
    </row>
    <row r="29" spans="1:4" ht="15.75" thickBot="1">
      <c r="A29" s="26" t="s">
        <v>203</v>
      </c>
      <c r="B29" s="26" t="s">
        <v>204</v>
      </c>
      <c r="C29" s="21"/>
      <c r="D29" s="18">
        <v>193</v>
      </c>
    </row>
    <row r="30" spans="1:4" ht="15.75" thickBot="1">
      <c r="A30" s="26" t="s">
        <v>148</v>
      </c>
      <c r="B30" s="26" t="s">
        <v>205</v>
      </c>
      <c r="C30" s="21">
        <f>C31+C35</f>
        <v>0</v>
      </c>
      <c r="D30" s="18">
        <f>D31+D35</f>
        <v>-28</v>
      </c>
    </row>
    <row r="31" spans="1:4" ht="15.75" thickBot="1">
      <c r="A31" s="26" t="s">
        <v>148</v>
      </c>
      <c r="B31" s="26" t="s">
        <v>270</v>
      </c>
      <c r="C31" s="21">
        <f>SUM(C32:C34)</f>
        <v>0</v>
      </c>
      <c r="D31" s="18">
        <f>SUM(D32:D34)</f>
        <v>-28</v>
      </c>
    </row>
    <row r="32" spans="1:4" ht="15.75" thickBot="1">
      <c r="A32" s="26" t="s">
        <v>207</v>
      </c>
      <c r="B32" s="26" t="s">
        <v>271</v>
      </c>
      <c r="C32" s="21"/>
      <c r="D32" s="18"/>
    </row>
    <row r="33" spans="1:4" ht="15.75" thickBot="1">
      <c r="A33" s="26" t="s">
        <v>209</v>
      </c>
      <c r="B33" s="26" t="s">
        <v>272</v>
      </c>
      <c r="C33" s="21"/>
      <c r="D33" s="18">
        <v>-28</v>
      </c>
    </row>
    <row r="34" spans="1:4" ht="15.75" thickBot="1">
      <c r="A34" s="26" t="s">
        <v>211</v>
      </c>
      <c r="B34" s="26" t="s">
        <v>273</v>
      </c>
      <c r="C34" s="21"/>
      <c r="D34" s="18"/>
    </row>
    <row r="35" spans="1:4" ht="15.75" thickBot="1">
      <c r="A35" s="26" t="s">
        <v>148</v>
      </c>
      <c r="B35" s="26" t="s">
        <v>274</v>
      </c>
      <c r="C35" s="21">
        <f>SUM(C36:C38)</f>
        <v>0</v>
      </c>
      <c r="D35" s="18">
        <f>SUM(D36:D38)</f>
        <v>0</v>
      </c>
    </row>
    <row r="36" spans="1:4" ht="15.75" thickBot="1">
      <c r="A36" s="26" t="s">
        <v>214</v>
      </c>
      <c r="B36" s="26" t="s">
        <v>271</v>
      </c>
      <c r="C36" s="21"/>
      <c r="D36" s="18"/>
    </row>
    <row r="37" spans="1:4" ht="15.75" thickBot="1">
      <c r="A37" s="26" t="s">
        <v>215</v>
      </c>
      <c r="B37" s="26" t="s">
        <v>272</v>
      </c>
      <c r="C37" s="21"/>
      <c r="D37" s="18"/>
    </row>
    <row r="38" spans="1:4" ht="15.75" thickBot="1">
      <c r="A38" s="26" t="s">
        <v>216</v>
      </c>
      <c r="B38" s="26" t="s">
        <v>273</v>
      </c>
      <c r="C38" s="21"/>
      <c r="D38" s="18"/>
    </row>
    <row r="39" spans="1:4" ht="15.75" thickBot="1">
      <c r="A39" s="26" t="s">
        <v>275</v>
      </c>
      <c r="B39" s="26" t="s">
        <v>218</v>
      </c>
      <c r="C39" s="21"/>
      <c r="D39" s="18"/>
    </row>
    <row r="40" spans="1:4" ht="15.75" thickBot="1">
      <c r="A40" s="26" t="s">
        <v>275</v>
      </c>
      <c r="B40" s="26" t="s">
        <v>219</v>
      </c>
      <c r="C40" s="21">
        <f>SUM(C41:C42)</f>
        <v>1</v>
      </c>
      <c r="D40" s="18">
        <f>SUM(D41:D42)</f>
        <v>13</v>
      </c>
    </row>
    <row r="41" spans="1:4" ht="15.75" thickBot="1">
      <c r="A41" s="26" t="s">
        <v>220</v>
      </c>
      <c r="B41" s="26" t="s">
        <v>276</v>
      </c>
      <c r="C41" s="21">
        <v>-1</v>
      </c>
      <c r="D41" s="18">
        <v>-1</v>
      </c>
    </row>
    <row r="42" spans="1:4" ht="15.75" thickBot="1">
      <c r="A42" s="26" t="s">
        <v>222</v>
      </c>
      <c r="B42" s="26" t="s">
        <v>277</v>
      </c>
      <c r="C42" s="21">
        <v>2</v>
      </c>
      <c r="D42" s="18">
        <v>14</v>
      </c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714</v>
      </c>
      <c r="D43" s="17">
        <f>D4+D5+D6+D7+D12+D15+D19+D24+D28+D29+D30+D39+D40</f>
        <v>64044</v>
      </c>
    </row>
    <row r="44" spans="1:4" ht="15.75" thickBot="1">
      <c r="A44" s="26" t="s">
        <v>148</v>
      </c>
      <c r="B44" s="26" t="s">
        <v>225</v>
      </c>
      <c r="C44" s="21">
        <f>SUM(C45:C46)</f>
        <v>11</v>
      </c>
      <c r="D44" s="18">
        <f>SUM(D45:D46)</f>
        <v>45</v>
      </c>
    </row>
    <row r="45" spans="1:4" ht="15.75" thickBot="1">
      <c r="A45" s="26" t="s">
        <v>226</v>
      </c>
      <c r="B45" s="26" t="s">
        <v>278</v>
      </c>
      <c r="C45" s="21"/>
      <c r="D45" s="18"/>
    </row>
    <row r="46" spans="1:4" ht="15.75" thickBot="1">
      <c r="A46" s="26" t="s">
        <v>228</v>
      </c>
      <c r="B46" s="26" t="s">
        <v>279</v>
      </c>
      <c r="C46" s="21">
        <v>11</v>
      </c>
      <c r="D46" s="18">
        <v>45</v>
      </c>
    </row>
    <row r="47" spans="1:4" ht="15.75" thickBot="1">
      <c r="A47" s="26" t="s">
        <v>148</v>
      </c>
      <c r="B47" s="26" t="s">
        <v>230</v>
      </c>
      <c r="C47" s="21">
        <f>SUM(C48:C50)</f>
        <v>-939</v>
      </c>
      <c r="D47" s="18">
        <f>SUM(D48:D50)</f>
        <v>-4009</v>
      </c>
    </row>
    <row r="48" spans="1:4" ht="45.75" thickBot="1">
      <c r="A48" s="26" t="s">
        <v>231</v>
      </c>
      <c r="B48" s="26" t="s">
        <v>280</v>
      </c>
      <c r="C48" s="21"/>
      <c r="D48" s="18"/>
    </row>
    <row r="49" spans="1:4" ht="57" thickBot="1">
      <c r="A49" s="26" t="s">
        <v>233</v>
      </c>
      <c r="B49" s="26" t="s">
        <v>281</v>
      </c>
      <c r="C49" s="21">
        <v>-939</v>
      </c>
      <c r="D49" s="18">
        <v>-4009</v>
      </c>
    </row>
    <row r="50" spans="1:4" ht="15.75" thickBot="1">
      <c r="A50" s="26" t="s">
        <v>235</v>
      </c>
      <c r="B50" s="26" t="s">
        <v>282</v>
      </c>
      <c r="C50" s="21"/>
      <c r="D50" s="18"/>
    </row>
    <row r="51" spans="1:4" ht="15.75" thickBot="1">
      <c r="A51" s="26" t="s">
        <v>237</v>
      </c>
      <c r="B51" s="26" t="s">
        <v>238</v>
      </c>
      <c r="C51" s="21"/>
      <c r="D51" s="18"/>
    </row>
    <row r="52" spans="1:4" ht="15.75" thickBot="1">
      <c r="A52" s="26" t="s">
        <v>239</v>
      </c>
      <c r="B52" s="26" t="s">
        <v>240</v>
      </c>
      <c r="C52" s="21"/>
      <c r="D52" s="18"/>
    </row>
    <row r="53" spans="1:4" ht="23.25" thickBot="1">
      <c r="A53" s="26" t="s">
        <v>241</v>
      </c>
      <c r="B53" s="26" t="s">
        <v>242</v>
      </c>
      <c r="C53" s="21"/>
      <c r="D53" s="18"/>
    </row>
    <row r="54" spans="1:4" ht="15.75" thickBot="1">
      <c r="A54" s="26" t="s">
        <v>148</v>
      </c>
      <c r="B54" s="26" t="s">
        <v>243</v>
      </c>
      <c r="C54" s="21"/>
      <c r="D54" s="18"/>
    </row>
    <row r="55" spans="1:4" ht="15.75" thickBot="1">
      <c r="A55" s="25" t="s">
        <v>148</v>
      </c>
      <c r="B55" s="25" t="s">
        <v>244</v>
      </c>
      <c r="C55" s="17">
        <f>C44+C47+C51+C52+C53+C54</f>
        <v>-928</v>
      </c>
      <c r="D55" s="17">
        <f>D44+D47+D51+D52+D53+D54</f>
        <v>-3964</v>
      </c>
    </row>
    <row r="56" spans="1:4" ht="15.75" thickBot="1">
      <c r="A56" s="25" t="s">
        <v>148</v>
      </c>
      <c r="B56" s="25" t="s">
        <v>245</v>
      </c>
      <c r="C56" s="17">
        <f>C43+C55</f>
        <v>-214</v>
      </c>
      <c r="D56" s="17">
        <f>D43+D55</f>
        <v>60080</v>
      </c>
    </row>
    <row r="57" spans="1:4" ht="15.75" thickBot="1">
      <c r="A57" s="26" t="s">
        <v>246</v>
      </c>
      <c r="B57" s="26" t="s">
        <v>247</v>
      </c>
      <c r="C57" s="21">
        <v>24</v>
      </c>
      <c r="D57" s="18">
        <v>-862</v>
      </c>
    </row>
    <row r="58" spans="1:4" ht="23.25" thickBot="1">
      <c r="A58" s="25" t="s">
        <v>148</v>
      </c>
      <c r="B58" s="25" t="s">
        <v>248</v>
      </c>
      <c r="C58" s="17">
        <f>C56+C57</f>
        <v>-190</v>
      </c>
      <c r="D58" s="17">
        <f>D56+D57</f>
        <v>59218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-190</v>
      </c>
      <c r="D61" s="18">
        <f>D58+D60</f>
        <v>59218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20.8515625" style="0" customWidth="1"/>
    <col min="4" max="4" width="19.7109375" style="0" customWidth="1"/>
  </cols>
  <sheetData>
    <row r="1" spans="1:4" ht="19.5" customHeight="1" thickBot="1">
      <c r="A1" s="59" t="s">
        <v>13</v>
      </c>
      <c r="B1" s="59"/>
      <c r="C1" s="59"/>
      <c r="D1" s="59"/>
    </row>
    <row r="2" spans="1:4" ht="20.25" thickBot="1">
      <c r="A2" s="27"/>
      <c r="B2" s="82" t="s">
        <v>155</v>
      </c>
      <c r="C2" s="30" t="s">
        <v>146</v>
      </c>
      <c r="D2" s="30" t="s">
        <v>147</v>
      </c>
    </row>
    <row r="3" spans="1:4" ht="15.75" thickBot="1">
      <c r="A3" s="27"/>
      <c r="B3" s="27" t="s">
        <v>158</v>
      </c>
      <c r="C3" s="84">
        <f>C58</f>
        <v>21976</v>
      </c>
      <c r="D3" s="84">
        <f>D58</f>
        <v>125391</v>
      </c>
    </row>
    <row r="4" spans="1:4" ht="23.25" thickBot="1">
      <c r="A4" s="26" t="s">
        <v>159</v>
      </c>
      <c r="B4" s="26" t="s">
        <v>160</v>
      </c>
      <c r="C4" s="18">
        <v>188839</v>
      </c>
      <c r="D4" s="18">
        <v>886128</v>
      </c>
    </row>
    <row r="5" spans="1:4" ht="15.75" thickBot="1">
      <c r="A5" s="26" t="s">
        <v>161</v>
      </c>
      <c r="B5" s="26" t="s">
        <v>162</v>
      </c>
      <c r="C5" s="18"/>
      <c r="D5" s="18"/>
    </row>
    <row r="6" spans="1:4" ht="15.75" thickBot="1">
      <c r="A6" s="26" t="s">
        <v>163</v>
      </c>
      <c r="B6" s="26" t="s">
        <v>164</v>
      </c>
      <c r="C6" s="18">
        <v>6069</v>
      </c>
      <c r="D6" s="18">
        <v>18409</v>
      </c>
    </row>
    <row r="7" spans="1:4" ht="15.75" thickBot="1">
      <c r="A7" s="26" t="s">
        <v>148</v>
      </c>
      <c r="B7" s="26" t="s">
        <v>165</v>
      </c>
      <c r="C7" s="18">
        <f>SUM(C8:C11)</f>
        <v>-61224</v>
      </c>
      <c r="D7" s="18">
        <f>SUM(D8:D11)</f>
        <v>-312248</v>
      </c>
    </row>
    <row r="8" spans="1:4" ht="15.75" customHeight="1" thickBot="1">
      <c r="A8" s="26" t="s">
        <v>166</v>
      </c>
      <c r="B8" s="26" t="s">
        <v>254</v>
      </c>
      <c r="C8" s="18">
        <v>-5626</v>
      </c>
      <c r="D8" s="18">
        <v>-15687</v>
      </c>
    </row>
    <row r="9" spans="1:4" ht="34.5" thickBot="1">
      <c r="A9" s="26" t="s">
        <v>168</v>
      </c>
      <c r="B9" s="26" t="s">
        <v>255</v>
      </c>
      <c r="C9" s="18">
        <v>-22272</v>
      </c>
      <c r="D9" s="18">
        <v>-154398</v>
      </c>
    </row>
    <row r="10" spans="1:4" ht="15.75" thickBot="1">
      <c r="A10" s="26" t="s">
        <v>170</v>
      </c>
      <c r="B10" s="26" t="s">
        <v>256</v>
      </c>
      <c r="C10" s="18">
        <v>-33329</v>
      </c>
      <c r="D10" s="18">
        <v>-142162</v>
      </c>
    </row>
    <row r="11" spans="1:4" ht="23.25" thickBot="1">
      <c r="A11" s="26" t="s">
        <v>172</v>
      </c>
      <c r="B11" s="26" t="s">
        <v>257</v>
      </c>
      <c r="C11" s="18">
        <v>3</v>
      </c>
      <c r="D11" s="18">
        <v>-1</v>
      </c>
    </row>
    <row r="12" spans="1:4" ht="15.75" thickBot="1">
      <c r="A12" s="26" t="s">
        <v>148</v>
      </c>
      <c r="B12" s="26" t="s">
        <v>174</v>
      </c>
      <c r="C12" s="18">
        <f>SUM(C13:C14)</f>
        <v>8039</v>
      </c>
      <c r="D12" s="18">
        <f>SUM(D13:D14)</f>
        <v>44826</v>
      </c>
    </row>
    <row r="13" spans="1:4" ht="15.75" thickBot="1">
      <c r="A13" s="26" t="s">
        <v>175</v>
      </c>
      <c r="B13" s="26" t="s">
        <v>258</v>
      </c>
      <c r="C13" s="18">
        <v>8040</v>
      </c>
      <c r="D13" s="18">
        <v>44530</v>
      </c>
    </row>
    <row r="14" spans="1:4" ht="15.75" thickBot="1">
      <c r="A14" s="26" t="s">
        <v>177</v>
      </c>
      <c r="B14" s="26" t="s">
        <v>259</v>
      </c>
      <c r="C14" s="18">
        <v>-1</v>
      </c>
      <c r="D14" s="18">
        <v>296</v>
      </c>
    </row>
    <row r="15" spans="1:4" ht="15.75" thickBot="1">
      <c r="A15" s="26" t="s">
        <v>148</v>
      </c>
      <c r="B15" s="26" t="s">
        <v>179</v>
      </c>
      <c r="C15" s="18">
        <f>SUM(C16:C18)</f>
        <v>-46662</v>
      </c>
      <c r="D15" s="18">
        <f>SUM(D16:D18)</f>
        <v>-180415</v>
      </c>
    </row>
    <row r="16" spans="1:4" ht="15.75" thickBot="1">
      <c r="A16" s="26" t="s">
        <v>180</v>
      </c>
      <c r="B16" s="26" t="s">
        <v>260</v>
      </c>
      <c r="C16" s="18">
        <v>-34394</v>
      </c>
      <c r="D16" s="18">
        <v>-134261</v>
      </c>
    </row>
    <row r="17" spans="1:4" ht="15.75" thickBot="1">
      <c r="A17" s="26" t="s">
        <v>182</v>
      </c>
      <c r="B17" s="26" t="s">
        <v>261</v>
      </c>
      <c r="C17" s="18">
        <v>-12162</v>
      </c>
      <c r="D17" s="18">
        <v>-45747</v>
      </c>
    </row>
    <row r="18" spans="1:4" ht="15.75" thickBot="1">
      <c r="A18" s="26" t="s">
        <v>184</v>
      </c>
      <c r="B18" s="26" t="s">
        <v>262</v>
      </c>
      <c r="C18" s="18">
        <v>-106</v>
      </c>
      <c r="D18" s="18">
        <v>-407</v>
      </c>
    </row>
    <row r="19" spans="1:4" ht="15.75" thickBot="1">
      <c r="A19" s="26" t="s">
        <v>148</v>
      </c>
      <c r="B19" s="26" t="s">
        <v>186</v>
      </c>
      <c r="C19" s="18">
        <f>SUM(C20:C23)</f>
        <v>-55951</v>
      </c>
      <c r="D19" s="18">
        <f>SUM(D20:D23)</f>
        <v>-222581</v>
      </c>
    </row>
    <row r="20" spans="1:4" ht="34.5" thickBot="1">
      <c r="A20" s="26" t="s">
        <v>187</v>
      </c>
      <c r="B20" s="26" t="s">
        <v>263</v>
      </c>
      <c r="C20" s="18">
        <v>-25718</v>
      </c>
      <c r="D20" s="18">
        <v>-105937</v>
      </c>
    </row>
    <row r="21" spans="1:4" ht="15.75" thickBot="1">
      <c r="A21" s="26" t="s">
        <v>189</v>
      </c>
      <c r="B21" s="26" t="s">
        <v>264</v>
      </c>
      <c r="C21" s="18">
        <v>-5878</v>
      </c>
      <c r="D21" s="18">
        <v>-23663</v>
      </c>
    </row>
    <row r="22" spans="1:4" ht="15.75" customHeight="1" thickBot="1">
      <c r="A22" s="26" t="s">
        <v>191</v>
      </c>
      <c r="B22" s="26" t="s">
        <v>265</v>
      </c>
      <c r="C22" s="18">
        <v>-21514</v>
      </c>
      <c r="D22" s="18">
        <v>-78608</v>
      </c>
    </row>
    <row r="23" spans="1:4" ht="15.75" thickBot="1">
      <c r="A23" s="26" t="s">
        <v>193</v>
      </c>
      <c r="B23" s="26" t="s">
        <v>266</v>
      </c>
      <c r="C23" s="18">
        <v>-2841</v>
      </c>
      <c r="D23" s="18">
        <v>-14373</v>
      </c>
    </row>
    <row r="24" spans="1:6" ht="15.75" thickBot="1">
      <c r="A24" s="26" t="s">
        <v>148</v>
      </c>
      <c r="B24" s="26" t="s">
        <v>195</v>
      </c>
      <c r="C24" s="18">
        <f>SUM(C25:C27)</f>
        <v>-30402</v>
      </c>
      <c r="D24" s="18">
        <f>SUM(D25:D27)</f>
        <v>-120707</v>
      </c>
      <c r="F24" s="38"/>
    </row>
    <row r="25" spans="1:6" ht="15.75" thickBot="1">
      <c r="A25" s="26" t="s">
        <v>196</v>
      </c>
      <c r="B25" s="26" t="s">
        <v>267</v>
      </c>
      <c r="C25" s="18">
        <v>-30268</v>
      </c>
      <c r="D25" s="18">
        <v>-120208</v>
      </c>
      <c r="F25" s="38"/>
    </row>
    <row r="26" spans="1:6" ht="15.75" thickBot="1">
      <c r="A26" s="26" t="s">
        <v>198</v>
      </c>
      <c r="B26" s="26" t="s">
        <v>268</v>
      </c>
      <c r="C26" s="18">
        <v>-31</v>
      </c>
      <c r="D26" s="18">
        <v>-132</v>
      </c>
      <c r="F26" s="38"/>
    </row>
    <row r="27" spans="1:6" ht="15.75" thickBot="1">
      <c r="A27" s="26" t="s">
        <v>200</v>
      </c>
      <c r="B27" s="26" t="s">
        <v>269</v>
      </c>
      <c r="C27" s="18">
        <v>-103</v>
      </c>
      <c r="D27" s="18">
        <v>-367</v>
      </c>
      <c r="F27" s="38"/>
    </row>
    <row r="28" spans="1:6" ht="15.75" thickBot="1">
      <c r="A28" s="26" t="s">
        <v>148</v>
      </c>
      <c r="B28" s="26" t="s">
        <v>202</v>
      </c>
      <c r="C28" s="18">
        <v>4407</v>
      </c>
      <c r="D28" s="18">
        <v>21352</v>
      </c>
      <c r="F28" s="38"/>
    </row>
    <row r="29" spans="1:6" ht="15.75" thickBot="1">
      <c r="A29" s="26" t="s">
        <v>203</v>
      </c>
      <c r="B29" s="26" t="s">
        <v>204</v>
      </c>
      <c r="C29" s="18">
        <v>410</v>
      </c>
      <c r="D29" s="18">
        <v>2359</v>
      </c>
      <c r="F29" s="38"/>
    </row>
    <row r="30" spans="1:6" ht="15.75" thickBot="1">
      <c r="A30" s="26" t="s">
        <v>148</v>
      </c>
      <c r="B30" s="26" t="s">
        <v>205</v>
      </c>
      <c r="C30" s="18">
        <f>C31+C35</f>
        <v>9287</v>
      </c>
      <c r="D30" s="18">
        <f>D31+D35</f>
        <v>2068</v>
      </c>
      <c r="F30" s="38"/>
    </row>
    <row r="31" spans="1:4" ht="15.75" thickBot="1">
      <c r="A31" s="26" t="s">
        <v>148</v>
      </c>
      <c r="B31" s="26" t="s">
        <v>270</v>
      </c>
      <c r="C31" s="18">
        <f>SUM(C32:C34)</f>
        <v>0</v>
      </c>
      <c r="D31" s="18">
        <f>SUM(D32:D34)</f>
        <v>1962</v>
      </c>
    </row>
    <row r="32" spans="1:4" ht="15.75" thickBot="1">
      <c r="A32" s="26" t="s">
        <v>207</v>
      </c>
      <c r="B32" s="26" t="s">
        <v>271</v>
      </c>
      <c r="C32" s="18"/>
      <c r="D32" s="18">
        <v>1829</v>
      </c>
    </row>
    <row r="33" spans="1:4" ht="15.75" thickBot="1">
      <c r="A33" s="26" t="s">
        <v>209</v>
      </c>
      <c r="B33" s="26" t="s">
        <v>272</v>
      </c>
      <c r="C33" s="18"/>
      <c r="D33" s="18"/>
    </row>
    <row r="34" spans="1:4" ht="15.75" thickBot="1">
      <c r="A34" s="26" t="s">
        <v>211</v>
      </c>
      <c r="B34" s="26" t="s">
        <v>273</v>
      </c>
      <c r="C34" s="18"/>
      <c r="D34" s="18">
        <v>133</v>
      </c>
    </row>
    <row r="35" spans="1:4" ht="15.75" thickBot="1">
      <c r="A35" s="26" t="s">
        <v>148</v>
      </c>
      <c r="B35" s="26" t="s">
        <v>274</v>
      </c>
      <c r="C35" s="18">
        <f>SUM(C36:C38)</f>
        <v>9287</v>
      </c>
      <c r="D35" s="18">
        <f>SUM(D36:D38)</f>
        <v>106</v>
      </c>
    </row>
    <row r="36" spans="1:4" ht="15.75" thickBot="1">
      <c r="A36" s="26" t="s">
        <v>214</v>
      </c>
      <c r="B36" s="26" t="s">
        <v>271</v>
      </c>
      <c r="C36" s="18">
        <v>-23</v>
      </c>
      <c r="D36" s="18">
        <v>-3203</v>
      </c>
    </row>
    <row r="37" spans="1:4" ht="15.75" thickBot="1">
      <c r="A37" s="26" t="s">
        <v>215</v>
      </c>
      <c r="B37" s="26" t="s">
        <v>272</v>
      </c>
      <c r="C37" s="18"/>
      <c r="D37" s="18">
        <v>3267</v>
      </c>
    </row>
    <row r="38" spans="1:4" ht="15.75" thickBot="1">
      <c r="A38" s="26" t="s">
        <v>216</v>
      </c>
      <c r="B38" s="26" t="s">
        <v>273</v>
      </c>
      <c r="C38" s="18">
        <v>9310</v>
      </c>
      <c r="D38" s="18">
        <v>42</v>
      </c>
    </row>
    <row r="39" spans="1:4" ht="15.75" thickBot="1">
      <c r="A39" s="26" t="s">
        <v>275</v>
      </c>
      <c r="B39" s="26" t="s">
        <v>218</v>
      </c>
      <c r="C39" s="18"/>
      <c r="D39" s="18"/>
    </row>
    <row r="40" spans="1:4" ht="15.75" thickBot="1">
      <c r="A40" s="26" t="s">
        <v>275</v>
      </c>
      <c r="B40" s="26" t="s">
        <v>219</v>
      </c>
      <c r="C40" s="18">
        <f>SUM(C41:C42)</f>
        <v>0</v>
      </c>
      <c r="D40" s="18">
        <f>SUM(D41:D42)</f>
        <v>0</v>
      </c>
    </row>
    <row r="41" spans="1:4" ht="15.75" thickBot="1">
      <c r="A41" s="26" t="s">
        <v>220</v>
      </c>
      <c r="B41" s="26" t="s">
        <v>276</v>
      </c>
      <c r="C41" s="18"/>
      <c r="D41" s="18"/>
    </row>
    <row r="42" spans="1:4" ht="15.75" thickBot="1">
      <c r="A42" s="26" t="s">
        <v>222</v>
      </c>
      <c r="B42" s="26" t="s">
        <v>277</v>
      </c>
      <c r="C42" s="18"/>
      <c r="D42" s="18"/>
    </row>
    <row r="43" spans="1:4" ht="15.75" thickBot="1">
      <c r="A43" s="25" t="s">
        <v>148</v>
      </c>
      <c r="B43" s="25" t="s">
        <v>224</v>
      </c>
      <c r="C43" s="17">
        <f>C4+C5+C6+C7+C12+C15+C19+C24+C28+C29+C30+C39+C40</f>
        <v>22812</v>
      </c>
      <c r="D43" s="17">
        <f>D4+D5+D6+D7+D12+D15+D19+D24+D28+D29+D30+D39+D40</f>
        <v>139191</v>
      </c>
    </row>
    <row r="44" spans="1:6" ht="15.75" thickBot="1">
      <c r="A44" s="26" t="s">
        <v>148</v>
      </c>
      <c r="B44" s="26" t="s">
        <v>225</v>
      </c>
      <c r="C44" s="18">
        <f>SUM(C45:C46)</f>
        <v>5052</v>
      </c>
      <c r="D44" s="18">
        <f>SUM(D45:D46)</f>
        <v>6131</v>
      </c>
      <c r="F44" s="20"/>
    </row>
    <row r="45" spans="1:4" ht="15.75" thickBot="1">
      <c r="A45" s="26" t="s">
        <v>226</v>
      </c>
      <c r="B45" s="26" t="s">
        <v>278</v>
      </c>
      <c r="C45" s="18"/>
      <c r="D45" s="18"/>
    </row>
    <row r="46" spans="1:4" ht="15.75" thickBot="1">
      <c r="A46" s="26" t="s">
        <v>228</v>
      </c>
      <c r="B46" s="26" t="s">
        <v>279</v>
      </c>
      <c r="C46" s="18">
        <v>5052</v>
      </c>
      <c r="D46" s="18">
        <v>6131</v>
      </c>
    </row>
    <row r="47" spans="1:4" ht="15.75" thickBot="1">
      <c r="A47" s="26" t="s">
        <v>148</v>
      </c>
      <c r="B47" s="26" t="s">
        <v>230</v>
      </c>
      <c r="C47" s="18">
        <f>SUM(C48:C50)</f>
        <v>-3945</v>
      </c>
      <c r="D47" s="18">
        <f>SUM(D48:D50)</f>
        <v>-16095</v>
      </c>
    </row>
    <row r="48" spans="1:4" ht="45.75" thickBot="1">
      <c r="A48" s="26" t="s">
        <v>231</v>
      </c>
      <c r="B48" s="26" t="s">
        <v>280</v>
      </c>
      <c r="C48" s="18">
        <v>-939</v>
      </c>
      <c r="D48" s="18">
        <v>-4009</v>
      </c>
    </row>
    <row r="49" spans="1:4" ht="57" thickBot="1">
      <c r="A49" s="26" t="s">
        <v>233</v>
      </c>
      <c r="B49" s="26" t="s">
        <v>281</v>
      </c>
      <c r="C49" s="18">
        <v>-3006</v>
      </c>
      <c r="D49" s="18">
        <v>-12086</v>
      </c>
    </row>
    <row r="50" spans="1:4" ht="15.75" thickBot="1">
      <c r="A50" s="26" t="s">
        <v>235</v>
      </c>
      <c r="B50" s="26" t="s">
        <v>282</v>
      </c>
      <c r="C50" s="18"/>
      <c r="D50" s="18"/>
    </row>
    <row r="51" spans="1:4" ht="15.75" thickBot="1">
      <c r="A51" s="26" t="s">
        <v>237</v>
      </c>
      <c r="B51" s="26" t="s">
        <v>238</v>
      </c>
      <c r="C51" s="18"/>
      <c r="D51" s="18"/>
    </row>
    <row r="52" spans="1:4" ht="15.75" thickBot="1">
      <c r="A52" s="26" t="s">
        <v>239</v>
      </c>
      <c r="B52" s="26" t="s">
        <v>240</v>
      </c>
      <c r="C52" s="18">
        <v>-3</v>
      </c>
      <c r="D52" s="18">
        <v>-14</v>
      </c>
    </row>
    <row r="53" spans="1:4" ht="23.25" thickBot="1">
      <c r="A53" s="26" t="s">
        <v>241</v>
      </c>
      <c r="B53" s="26" t="s">
        <v>242</v>
      </c>
      <c r="C53" s="18">
        <v>-134</v>
      </c>
      <c r="D53" s="18">
        <v>747</v>
      </c>
    </row>
    <row r="54" spans="1:4" ht="15.75" thickBot="1">
      <c r="A54" s="26" t="s">
        <v>148</v>
      </c>
      <c r="B54" s="26" t="s">
        <v>243</v>
      </c>
      <c r="C54" s="18">
        <v>934</v>
      </c>
      <c r="D54" s="18">
        <v>-2436</v>
      </c>
    </row>
    <row r="55" spans="1:4" ht="15.75" thickBot="1">
      <c r="A55" s="25" t="s">
        <v>148</v>
      </c>
      <c r="B55" s="25" t="s">
        <v>244</v>
      </c>
      <c r="C55" s="17">
        <f>C44+C47+C51+C52+C53+C54</f>
        <v>1904</v>
      </c>
      <c r="D55" s="17">
        <f>D44+D47+D51+D52+D53+D54</f>
        <v>-11667</v>
      </c>
    </row>
    <row r="56" spans="1:4" ht="15.75" thickBot="1">
      <c r="A56" s="25" t="s">
        <v>148</v>
      </c>
      <c r="B56" s="25" t="s">
        <v>245</v>
      </c>
      <c r="C56" s="17">
        <f>C43+C55</f>
        <v>24716</v>
      </c>
      <c r="D56" s="17">
        <f>D43+D55</f>
        <v>127524</v>
      </c>
    </row>
    <row r="57" spans="1:4" ht="15.75" thickBot="1">
      <c r="A57" s="26" t="s">
        <v>246</v>
      </c>
      <c r="B57" s="26" t="s">
        <v>247</v>
      </c>
      <c r="C57" s="18">
        <v>-2740</v>
      </c>
      <c r="D57" s="18">
        <v>-2133</v>
      </c>
    </row>
    <row r="58" spans="1:4" ht="23.25" thickBot="1">
      <c r="A58" s="25" t="s">
        <v>148</v>
      </c>
      <c r="B58" s="25" t="s">
        <v>248</v>
      </c>
      <c r="C58" s="17">
        <f>C56+C57</f>
        <v>21976</v>
      </c>
      <c r="D58" s="17">
        <f>D56+D57</f>
        <v>125391</v>
      </c>
    </row>
    <row r="59" spans="1:4" ht="15.75" thickBot="1">
      <c r="A59" s="27"/>
      <c r="B59" s="27" t="s">
        <v>249</v>
      </c>
      <c r="C59" s="84">
        <f>C60</f>
        <v>0</v>
      </c>
      <c r="D59" s="84">
        <f>D60</f>
        <v>0</v>
      </c>
    </row>
    <row r="60" spans="1:4" ht="15.75" thickBot="1">
      <c r="A60" s="26" t="s">
        <v>148</v>
      </c>
      <c r="B60" s="26" t="s">
        <v>250</v>
      </c>
      <c r="C60" s="18"/>
      <c r="D60" s="18"/>
    </row>
    <row r="61" spans="1:4" ht="15.75" thickBot="1">
      <c r="A61" s="26" t="s">
        <v>148</v>
      </c>
      <c r="B61" s="26" t="s">
        <v>251</v>
      </c>
      <c r="C61" s="18">
        <f>C58+C60</f>
        <v>21976</v>
      </c>
      <c r="D61" s="18">
        <f>D58+D60</f>
        <v>125391</v>
      </c>
    </row>
    <row r="63" ht="15">
      <c r="A63" s="19" t="s">
        <v>140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JMG</cp:lastModifiedBy>
  <dcterms:created xsi:type="dcterms:W3CDTF">2019-09-23T07:37:06Z</dcterms:created>
  <dcterms:modified xsi:type="dcterms:W3CDTF">2023-06-05T12:35:34Z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